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EMS\"/>
    </mc:Choice>
  </mc:AlternateContent>
  <bookViews>
    <workbookView xWindow="0" yWindow="0" windowWidth="13815" windowHeight="5925" activeTab="2"/>
  </bookViews>
  <sheets>
    <sheet name="SUMMARY" sheetId="5" r:id="rId1"/>
    <sheet name="BLS EXPENSES" sheetId="1" r:id="rId2"/>
    <sheet name="CATEGORY SUBEXPENSES" sheetId="2" r:id="rId3"/>
    <sheet name="ALLOCATIONS &amp; DEPRECIATION" sheetId="4" r:id="rId4"/>
    <sheet name="Sheet2" sheetId="6" r:id="rId5"/>
  </sheets>
  <definedNames>
    <definedName name="_xlnm.Print_Area" localSheetId="1">'BLS EXPENSES'!$A$1:$M$98</definedName>
    <definedName name="_xlnm.Print_Titles" localSheetId="1">'BLS EXPENSES'!$1:$5</definedName>
  </definedNames>
  <calcPr calcId="152511"/>
</workbook>
</file>

<file path=xl/calcChain.xml><?xml version="1.0" encoding="utf-8"?>
<calcChain xmlns="http://schemas.openxmlformats.org/spreadsheetml/2006/main">
  <c r="D16" i="4" l="1"/>
  <c r="D17" i="4"/>
  <c r="L68" i="1"/>
  <c r="L67" i="1"/>
  <c r="L66" i="1"/>
  <c r="L55" i="1"/>
  <c r="L54" i="1"/>
  <c r="L53" i="1"/>
  <c r="L76" i="2"/>
  <c r="L69" i="2"/>
  <c r="L62" i="2"/>
  <c r="L41" i="1" s="1"/>
  <c r="L58" i="2"/>
  <c r="L39" i="1" s="1"/>
  <c r="L52" i="2"/>
  <c r="L36" i="1" s="1"/>
  <c r="L46" i="2"/>
  <c r="L32" i="1" s="1"/>
  <c r="L13" i="1"/>
  <c r="L21" i="2"/>
  <c r="L14" i="1" s="1"/>
  <c r="L27" i="2"/>
  <c r="L23" i="1" s="1"/>
  <c r="L34" i="2"/>
  <c r="L24" i="1" s="1"/>
  <c r="L96" i="1"/>
  <c r="L93" i="1"/>
  <c r="L69" i="1"/>
  <c r="L164" i="2"/>
  <c r="L97" i="1" s="1"/>
  <c r="L161" i="2"/>
  <c r="L94" i="1" s="1"/>
  <c r="G76" i="4"/>
  <c r="I76" i="4" s="1"/>
  <c r="J76" i="4" s="1"/>
  <c r="G75" i="4"/>
  <c r="I75" i="4" s="1"/>
  <c r="J75" i="4" s="1"/>
  <c r="D76" i="4"/>
  <c r="D75" i="4"/>
  <c r="G67" i="4"/>
  <c r="I67" i="4" s="1"/>
  <c r="J67" i="4" s="1"/>
  <c r="G66" i="4"/>
  <c r="I66" i="4" s="1"/>
  <c r="J66" i="4" s="1"/>
  <c r="G65" i="4"/>
  <c r="I65" i="4" s="1"/>
  <c r="J65" i="4" s="1"/>
  <c r="G64" i="4"/>
  <c r="I64" i="4" s="1"/>
  <c r="J64" i="4" s="1"/>
  <c r="G63" i="4"/>
  <c r="I63" i="4" s="1"/>
  <c r="J63" i="4" s="1"/>
  <c r="D67" i="4"/>
  <c r="D66" i="4"/>
  <c r="D65" i="4"/>
  <c r="D64" i="4"/>
  <c r="D63" i="4"/>
  <c r="G55" i="4"/>
  <c r="I55" i="4" s="1"/>
  <c r="J55" i="4" s="1"/>
  <c r="G54" i="4"/>
  <c r="I54" i="4" s="1"/>
  <c r="J54" i="4" s="1"/>
  <c r="G53" i="4"/>
  <c r="I53" i="4" s="1"/>
  <c r="J53" i="4" s="1"/>
  <c r="G52" i="4"/>
  <c r="I52" i="4" s="1"/>
  <c r="J52" i="4" s="1"/>
  <c r="G51" i="4"/>
  <c r="I51" i="4" s="1"/>
  <c r="J51" i="4" s="1"/>
  <c r="G50" i="4"/>
  <c r="I50" i="4" s="1"/>
  <c r="J50" i="4" s="1"/>
  <c r="G49" i="4"/>
  <c r="I49" i="4" s="1"/>
  <c r="J49" i="4" s="1"/>
  <c r="D55" i="4"/>
  <c r="D54" i="4"/>
  <c r="D53" i="4"/>
  <c r="D52" i="4"/>
  <c r="D51" i="4"/>
  <c r="D50" i="4"/>
  <c r="D49" i="4"/>
  <c r="D41" i="4"/>
  <c r="D40" i="4"/>
  <c r="D39" i="4"/>
  <c r="D38" i="4"/>
  <c r="D37" i="4"/>
  <c r="D36" i="4"/>
  <c r="D35" i="4"/>
  <c r="D34" i="4"/>
  <c r="G41" i="4"/>
  <c r="I41" i="4" s="1"/>
  <c r="J41" i="4" s="1"/>
  <c r="G40" i="4"/>
  <c r="I40" i="4" s="1"/>
  <c r="J40" i="4" s="1"/>
  <c r="G39" i="4"/>
  <c r="I39" i="4" s="1"/>
  <c r="J39" i="4" s="1"/>
  <c r="G38" i="4"/>
  <c r="I38" i="4" s="1"/>
  <c r="J38" i="4" s="1"/>
  <c r="G37" i="4"/>
  <c r="I37" i="4" s="1"/>
  <c r="J37" i="4" s="1"/>
  <c r="G36" i="4"/>
  <c r="I36" i="4" s="1"/>
  <c r="J36" i="4" s="1"/>
  <c r="G35" i="4"/>
  <c r="I35" i="4" s="1"/>
  <c r="J35" i="4" s="1"/>
  <c r="G34" i="4"/>
  <c r="I34" i="4" s="1"/>
  <c r="J34" i="4" s="1"/>
  <c r="G33" i="4"/>
  <c r="I33" i="4" s="1"/>
  <c r="J33" i="4" s="1"/>
  <c r="G32" i="4"/>
  <c r="I32" i="4" s="1"/>
  <c r="J32" i="4" s="1"/>
  <c r="D33" i="4"/>
  <c r="D32" i="4"/>
  <c r="G25" i="4"/>
  <c r="I25" i="4" s="1"/>
  <c r="J25" i="4" s="1"/>
  <c r="D25" i="4"/>
  <c r="G24" i="4"/>
  <c r="I24" i="4" s="1"/>
  <c r="J24" i="4" s="1"/>
  <c r="D24" i="4"/>
  <c r="G20" i="4"/>
  <c r="I20" i="4" s="1"/>
  <c r="J20" i="4" s="1"/>
  <c r="G19" i="4"/>
  <c r="I19" i="4" s="1"/>
  <c r="J19" i="4" s="1"/>
  <c r="G18" i="4"/>
  <c r="I18" i="4" s="1"/>
  <c r="J18" i="4" s="1"/>
  <c r="G17" i="4"/>
  <c r="I17" i="4" s="1"/>
  <c r="J17" i="4" s="1"/>
  <c r="D20" i="4"/>
  <c r="K20" i="4" s="1"/>
  <c r="D19" i="4"/>
  <c r="K19" i="4" s="1"/>
  <c r="D18" i="4"/>
  <c r="K18" i="4" s="1"/>
  <c r="G16" i="4"/>
  <c r="I16" i="4" s="1"/>
  <c r="J16" i="4" s="1"/>
  <c r="F11" i="4"/>
  <c r="K58" i="4" s="1"/>
  <c r="L98" i="1" l="1"/>
  <c r="K17" i="4"/>
  <c r="K24" i="4"/>
  <c r="L60" i="1"/>
  <c r="L71" i="1"/>
  <c r="L72" i="1" s="1"/>
  <c r="L25" i="1"/>
  <c r="K9" i="5" s="1"/>
  <c r="L37" i="1"/>
  <c r="K13" i="5" s="1"/>
  <c r="L42" i="1"/>
  <c r="K14" i="5" s="1"/>
  <c r="L47" i="1"/>
  <c r="K15" i="5" s="1"/>
  <c r="L59" i="1"/>
  <c r="L61" i="1" s="1"/>
  <c r="K19" i="5" s="1"/>
  <c r="K21" i="5" s="1"/>
  <c r="L15" i="1"/>
  <c r="K8" i="5" s="1"/>
  <c r="K76" i="4"/>
  <c r="K32" i="4"/>
  <c r="K75" i="4"/>
  <c r="K78" i="4" s="1"/>
  <c r="K79" i="4"/>
  <c r="K64" i="4"/>
  <c r="K66" i="4"/>
  <c r="K34" i="4"/>
  <c r="K16" i="4"/>
  <c r="K22" i="4" s="1"/>
  <c r="L83" i="1" s="1"/>
  <c r="K25" i="4"/>
  <c r="K33" i="4"/>
  <c r="K50" i="4"/>
  <c r="K52" i="4"/>
  <c r="K54" i="4"/>
  <c r="K63" i="4"/>
  <c r="K65" i="4"/>
  <c r="K67" i="4"/>
  <c r="K37" i="4"/>
  <c r="K39" i="4"/>
  <c r="K27" i="4"/>
  <c r="K36" i="4"/>
  <c r="K38" i="4"/>
  <c r="K40" i="4"/>
  <c r="K49" i="4"/>
  <c r="K51" i="4"/>
  <c r="K53" i="4"/>
  <c r="K55" i="4"/>
  <c r="K35" i="4"/>
  <c r="K41" i="4"/>
  <c r="K28" i="4"/>
  <c r="K44" i="4"/>
  <c r="K70" i="4"/>
  <c r="K17" i="5" l="1"/>
  <c r="L79" i="1"/>
  <c r="K11" i="5"/>
  <c r="L26" i="1"/>
  <c r="L48" i="1"/>
  <c r="K81" i="4"/>
  <c r="L88" i="1" s="1"/>
  <c r="K69" i="4"/>
  <c r="K72" i="4" s="1"/>
  <c r="L87" i="1" s="1"/>
  <c r="K43" i="4"/>
  <c r="K46" i="4" s="1"/>
  <c r="L85" i="1" s="1"/>
  <c r="K57" i="4"/>
  <c r="K60" i="4" s="1"/>
  <c r="L86" i="1" s="1"/>
  <c r="K30" i="4"/>
  <c r="L84" i="1" s="1"/>
  <c r="L89" i="1" l="1"/>
</calcChain>
</file>

<file path=xl/sharedStrings.xml><?xml version="1.0" encoding="utf-8"?>
<sst xmlns="http://schemas.openxmlformats.org/spreadsheetml/2006/main" count="404" uniqueCount="266">
  <si>
    <t>Salaries &amp; Wages</t>
  </si>
  <si>
    <t>Health Insurance</t>
  </si>
  <si>
    <t>Pensions</t>
  </si>
  <si>
    <t>Workers' Compensation</t>
  </si>
  <si>
    <t>HUMAN RESOURCES</t>
  </si>
  <si>
    <t>VEHICLES</t>
  </si>
  <si>
    <t>Registration Fees</t>
  </si>
  <si>
    <t>Fuel</t>
  </si>
  <si>
    <t>Oil</t>
  </si>
  <si>
    <t xml:space="preserve">Interest (For debt specifically related to ambulance acquisition) </t>
  </si>
  <si>
    <t>Payroll Taxes</t>
  </si>
  <si>
    <t>Life Insurance</t>
  </si>
  <si>
    <t>Periodicals</t>
  </si>
  <si>
    <t>Parts &amp; Tires</t>
  </si>
  <si>
    <t>Materials</t>
  </si>
  <si>
    <t>Association/Membership Dues</t>
  </si>
  <si>
    <t>Background Checks</t>
  </si>
  <si>
    <t>Licensing</t>
  </si>
  <si>
    <t>Medical Testing</t>
  </si>
  <si>
    <t>Supplies &amp; Other Consumables</t>
  </si>
  <si>
    <t>Maps/GPS</t>
  </si>
  <si>
    <t>Instructor Fees</t>
  </si>
  <si>
    <t>EMT Training Courses &amp; Conferences</t>
  </si>
  <si>
    <t>Training Travel Costs, Including Meals</t>
  </si>
  <si>
    <t>Medical Supplies</t>
  </si>
  <si>
    <t>Gases (Oxygen)</t>
  </si>
  <si>
    <t>Drugs</t>
  </si>
  <si>
    <t>Ambulance Insurance</t>
  </si>
  <si>
    <t>Laundry &amp; Linen</t>
  </si>
  <si>
    <t>Other Consumable Supplies (Please Specify):</t>
  </si>
  <si>
    <t>Other (Please specify):</t>
  </si>
  <si>
    <t>Other (Please Specify):</t>
  </si>
  <si>
    <t>FACILITIES</t>
  </si>
  <si>
    <t>Lease (If building not owned, lease cost in lieu of depreciation)</t>
  </si>
  <si>
    <t>Property &amp; Casualty Insurance</t>
  </si>
  <si>
    <t>Uniforms</t>
  </si>
  <si>
    <t>Janitorial</t>
  </si>
  <si>
    <t>Housekeeping (Laundry, Linens, Etc.)</t>
  </si>
  <si>
    <t>Groundskeeping/Landscaping, including snow removal</t>
  </si>
  <si>
    <t>Utilities:</t>
  </si>
  <si>
    <t>Electric</t>
  </si>
  <si>
    <t>Gas</t>
  </si>
  <si>
    <t>Propane</t>
  </si>
  <si>
    <t>Water/Sewer</t>
  </si>
  <si>
    <t>Building Services (Please Specify):</t>
  </si>
  <si>
    <t>Building Supplies (Please Specify):</t>
  </si>
  <si>
    <t>Other Expense (Please Specify):</t>
  </si>
  <si>
    <t>ADMINISTRATION</t>
  </si>
  <si>
    <t>Salaries &amp; Related Payroll Expenses</t>
  </si>
  <si>
    <t>Office Repairs &amp; Maintenance</t>
  </si>
  <si>
    <t>Telephone</t>
  </si>
  <si>
    <t>Office Supplies</t>
  </si>
  <si>
    <t>Legal Fees</t>
  </si>
  <si>
    <t>Collection Agency Fees</t>
  </si>
  <si>
    <t>Copier Equipment</t>
  </si>
  <si>
    <t>Computer</t>
  </si>
  <si>
    <t>Printers</t>
  </si>
  <si>
    <t>Computer Supplies</t>
  </si>
  <si>
    <t>Consulting Fees (Please Specify):</t>
  </si>
  <si>
    <t>Computer Software</t>
  </si>
  <si>
    <t>Service/Management Contracts (Please Specify):</t>
  </si>
  <si>
    <t>Postage</t>
  </si>
  <si>
    <t>Radios</t>
  </si>
  <si>
    <t>Phones/Pagers</t>
  </si>
  <si>
    <t>Carrier Charges</t>
  </si>
  <si>
    <t>Transmission Tower/Antenna (Lease cost if not owned)</t>
  </si>
  <si>
    <t>Consumable Parts/Tools/Equipment Related to Ambulance Maintenance</t>
  </si>
  <si>
    <t>Communication Equipment &amp; Contracts:</t>
  </si>
  <si>
    <t>Buildings</t>
  </si>
  <si>
    <t>Building Improvements</t>
  </si>
  <si>
    <t>Transmission/Radio Towers or Antennas</t>
  </si>
  <si>
    <t>Furniture &amp; Fixtures</t>
  </si>
  <si>
    <t>Rescue Truck:</t>
  </si>
  <si>
    <t>Depreciation</t>
  </si>
  <si>
    <t>Ambulances (No allocation - 100%)</t>
  </si>
  <si>
    <t>CALCULATION OF COSTS RELATED TO BASIC LIFE SUPPORT SERVICES</t>
  </si>
  <si>
    <t>PURSUANT TO DELAWARE SENATE BILL # 266, SECTION 39 (b)</t>
  </si>
  <si>
    <t>A.</t>
  </si>
  <si>
    <t>B.</t>
  </si>
  <si>
    <t>C.</t>
  </si>
  <si>
    <t>EMT Personnel:</t>
  </si>
  <si>
    <t>Personnel Training &amp; Related Costs:</t>
  </si>
  <si>
    <t>Vehicle Costs:</t>
  </si>
  <si>
    <t>EMS Supplies:</t>
  </si>
  <si>
    <t>BUILDINGS:</t>
  </si>
  <si>
    <t>Office Operations:</t>
  </si>
  <si>
    <t>DEPRECIATION CHARGES - CAPITAL INVESTMENT:</t>
  </si>
  <si>
    <t>Capital Equipment &amp; Facilities:</t>
  </si>
  <si>
    <t>ANCILLIARY EQUIPMENT COSTS:</t>
  </si>
  <si>
    <t>DELAWARE VOLUNTEER FIREFIGNTER'S ASSOCIATION</t>
  </si>
  <si>
    <t>Other Insurance Related Expenses:</t>
  </si>
  <si>
    <t>Disability Insurance</t>
  </si>
  <si>
    <t>Other Personnel Costs:</t>
  </si>
  <si>
    <t>Other Insurance Related Expenses</t>
  </si>
  <si>
    <t>Other Personnel Costs</t>
  </si>
  <si>
    <t>In-House Training:</t>
  </si>
  <si>
    <t>Other Training Related Costs:</t>
  </si>
  <si>
    <t>In-House Training</t>
  </si>
  <si>
    <t>Other Training Related Costs</t>
  </si>
  <si>
    <t>Total Human Resources Expenses</t>
  </si>
  <si>
    <t xml:space="preserve">Fiscal Year </t>
  </si>
  <si>
    <t>Total Other Training Related Costs (to BLS Expenses)</t>
  </si>
  <si>
    <t>Total Other Personnel Costs (to BLS Expenses)</t>
  </si>
  <si>
    <t>Total Other Insurance Related Expenses (to BLS Expenses)</t>
  </si>
  <si>
    <t>Repairs &amp; Maintenance:</t>
  </si>
  <si>
    <t xml:space="preserve">Consumable Equipment for In-House Repairs/Adjustments </t>
  </si>
  <si>
    <t xml:space="preserve">Repairs &amp; Maintenance </t>
  </si>
  <si>
    <t>Other Vehicle Costs:</t>
  </si>
  <si>
    <t>Total Repairs &amp; Maintenance (to BLS Expenses)</t>
  </si>
  <si>
    <t>Total Other Vehicle Costs (to BLS Expenses)</t>
  </si>
  <si>
    <t>Other Vehicle Costs</t>
  </si>
  <si>
    <t xml:space="preserve">Small Tools and Related Equipment </t>
  </si>
  <si>
    <t>Communications:</t>
  </si>
  <si>
    <t>Ambulance Supplies</t>
  </si>
  <si>
    <t>EMT Personnel:-</t>
  </si>
  <si>
    <t>Personnel Training &amp; Related Costs:-</t>
  </si>
  <si>
    <t>Vehicle Costs:-</t>
  </si>
  <si>
    <t>Total Ambulance Supplies (to BLS Expenses)</t>
  </si>
  <si>
    <t>Other Consumable Supplies</t>
  </si>
  <si>
    <t>Total Other Consumable Supplies (to BLS Expenses)</t>
  </si>
  <si>
    <t xml:space="preserve">Maintenance Contracts </t>
  </si>
  <si>
    <t>Other Communication Costs:</t>
  </si>
  <si>
    <t>Total Communication Equipment &amp; Costs (to BLS Expenses)</t>
  </si>
  <si>
    <t>Total Other Communication Costs (to BLS Expenses)</t>
  </si>
  <si>
    <t>Other Communication Costs</t>
  </si>
  <si>
    <t>Total Vehicles</t>
  </si>
  <si>
    <t>Supplies</t>
  </si>
  <si>
    <t>Utilities</t>
  </si>
  <si>
    <t>Total Utilities (to BLS Expenses)</t>
  </si>
  <si>
    <t>Maintenance:</t>
  </si>
  <si>
    <t>Maintenance &amp; Repairs - General</t>
  </si>
  <si>
    <t xml:space="preserve">Property Taxes </t>
  </si>
  <si>
    <t>Interest Expense (For debt specifically related to the building)</t>
  </si>
  <si>
    <t>Other Facilities Expenses:</t>
  </si>
  <si>
    <t>Total Other Facilities Expenses (to BLS Expenses)</t>
  </si>
  <si>
    <t>Total Maintenance (to BLS Expenses)</t>
  </si>
  <si>
    <t xml:space="preserve"> Maintenance</t>
  </si>
  <si>
    <t>Other Facilities Expenses</t>
  </si>
  <si>
    <t>Total Facilities</t>
  </si>
  <si>
    <t>Office Expenses</t>
  </si>
  <si>
    <t>Office Expenses:</t>
  </si>
  <si>
    <t>Professional Fees:</t>
  </si>
  <si>
    <t>Compliance Reporting Fees</t>
  </si>
  <si>
    <t>Computer Expenses:</t>
  </si>
  <si>
    <t>Total Professional Fees (to BLS  Expenses)</t>
  </si>
  <si>
    <t>Total Office Expenses (to BLS Expenses)</t>
  </si>
  <si>
    <t>Other Office Expenses:</t>
  </si>
  <si>
    <t>Total Computer Expenses (to BLS Expenses)</t>
  </si>
  <si>
    <t>Miscellaneous Office Expenses</t>
  </si>
  <si>
    <t>Total Other Office Expenses (to BLS Expenses)</t>
  </si>
  <si>
    <t>Professional Expenses</t>
  </si>
  <si>
    <t>Computer Expenses</t>
  </si>
  <si>
    <t>Other Office Expenses</t>
  </si>
  <si>
    <t>Fiscal Year</t>
  </si>
  <si>
    <t>Total Administration</t>
  </si>
  <si>
    <t>Total EMT Personnel</t>
  </si>
  <si>
    <t>Total Personnel Training &amp; Related Costs</t>
  </si>
  <si>
    <t>Total Vehicle Costs</t>
  </si>
  <si>
    <t>Total EMS Supplies</t>
  </si>
  <si>
    <r>
      <t>Professional Liability Insurance (</t>
    </r>
    <r>
      <rPr>
        <b/>
        <sz val="11"/>
        <color theme="1"/>
        <rFont val="Calibri"/>
        <family val="2"/>
        <scheme val="minor"/>
      </rPr>
      <t>Allocate on a Per Person Basis if a Blanket Policy</t>
    </r>
    <r>
      <rPr>
        <sz val="11"/>
        <color theme="1"/>
        <rFont val="Calibri"/>
        <family val="2"/>
        <scheme val="minor"/>
      </rPr>
      <t>)</t>
    </r>
  </si>
  <si>
    <t>Total Capital Investment</t>
  </si>
  <si>
    <t>Rescue &amp; Support/First Responder Equipment Allocations:</t>
  </si>
  <si>
    <t>Total Rescue &amp; Support Equipment Allocations</t>
  </si>
  <si>
    <t>CALCULATION OF COST ALLOCATIONS AND DEPRECIATION FOR BASIC LIFE SUPPORT SERVICES</t>
  </si>
  <si>
    <t>ALLOCATION PERCENTAGE FOR FACILITIES &amp; ADMINISTRATION CHARGES:</t>
  </si>
  <si>
    <t>Allocation Percentage (B/A)</t>
  </si>
  <si>
    <t>Total Building Square Footage (A)</t>
  </si>
  <si>
    <t>Total Square Footage Used for Ambulances (B)</t>
  </si>
  <si>
    <t>DEPRECIATION CHARGES:</t>
  </si>
  <si>
    <t>Ambulance #1</t>
  </si>
  <si>
    <t>Ambulance #2</t>
  </si>
  <si>
    <t>Ambulance #3</t>
  </si>
  <si>
    <t>Ambulance #4</t>
  </si>
  <si>
    <t>Ambulance #5</t>
  </si>
  <si>
    <t>Previous year End</t>
  </si>
  <si>
    <t>Date Acquired</t>
  </si>
  <si>
    <t>Cumulative Depreciation (In Years)</t>
  </si>
  <si>
    <t>Depreciable Life (In Years)</t>
  </si>
  <si>
    <t>Remaining Depreciable Life</t>
  </si>
  <si>
    <t>Current Year Depreciation Factor</t>
  </si>
  <si>
    <t>Acquisition Cost</t>
  </si>
  <si>
    <t>Annual Depreciation (Based on 5 Year Life)</t>
  </si>
  <si>
    <t>Current Year Depreciation</t>
  </si>
  <si>
    <t>AMBULANCE(S):</t>
  </si>
  <si>
    <t>BUILDINGS</t>
  </si>
  <si>
    <t>Building 1</t>
  </si>
  <si>
    <t>Building 2</t>
  </si>
  <si>
    <t>(40 Year Life)</t>
  </si>
  <si>
    <t>Facilities Allocation Percentage (See Calculation Above)</t>
  </si>
  <si>
    <t>Current Year Building(s)Depreciation Charge(s)</t>
  </si>
  <si>
    <t>BUILDING IMPROVEMENTS:</t>
  </si>
  <si>
    <t>(15 Year Life)</t>
  </si>
  <si>
    <t>Year Acquired</t>
  </si>
  <si>
    <t>Current Year Building Improvement Depreciation Charges</t>
  </si>
  <si>
    <t>Building Depreciation Allocated to BLS Services</t>
  </si>
  <si>
    <t>FURNITURE &amp; FIXTURES:</t>
  </si>
  <si>
    <t>(7 Year Life)</t>
  </si>
  <si>
    <t>Current Year Furniture &amp; Fixture Depreciation Charges</t>
  </si>
  <si>
    <t>COMPUTERS &amp; OFFICE EQUIPMENT:</t>
  </si>
  <si>
    <t>(5 Year Life)</t>
  </si>
  <si>
    <t>Current Year Computers &amp; Office Equipment Depreciation Charges</t>
  </si>
  <si>
    <t>Computers &amp; Office Equipment</t>
  </si>
  <si>
    <t>Furniture &amp; Fixture Depreciation Allocated to BLS Services</t>
  </si>
  <si>
    <t>Building Improvement Depreciation Allocated to BLS Services</t>
  </si>
  <si>
    <t>Current Year Ambulance(s)Depreciation Charge(s) to BLS Services</t>
  </si>
  <si>
    <t>Computers &amp; Office Equipment Allocated to BLS Services</t>
  </si>
  <si>
    <t>Unit 1</t>
  </si>
  <si>
    <t>Unit 2</t>
  </si>
  <si>
    <t>(25 Year Life)</t>
  </si>
  <si>
    <t>Current Year Transmission/Radio Towers Depreciation Charges</t>
  </si>
  <si>
    <t>Transmission/Radio Towers Depreciation Allocated to BLS Services</t>
  </si>
  <si>
    <t>Depreciation (Fixed @ $50,000 Per Year)</t>
  </si>
  <si>
    <t>Vehicle Insurance (Limited to 40% of Premium)</t>
  </si>
  <si>
    <t>Depreciation (Fixed @ $4,000 Per Year)</t>
  </si>
  <si>
    <t>Support/First Responder Vehicle</t>
  </si>
  <si>
    <t xml:space="preserve">Depreciation </t>
  </si>
  <si>
    <t xml:space="preserve">Vehicle Insurance </t>
  </si>
  <si>
    <t>Total Personnel Training &amp; Related Costs (to BLS Expenses)</t>
  </si>
  <si>
    <t>Premium</t>
  </si>
  <si>
    <r>
      <t xml:space="preserve">(Note: Cells Highlighted in </t>
    </r>
    <r>
      <rPr>
        <b/>
        <u/>
        <sz val="12"/>
        <color rgb="FF00B050"/>
        <rFont val="Calibri"/>
        <family val="2"/>
        <scheme val="minor"/>
      </rPr>
      <t>Green</t>
    </r>
    <r>
      <rPr>
        <b/>
        <u/>
        <sz val="12"/>
        <color theme="6"/>
        <rFont val="Calibri"/>
        <family val="2"/>
        <scheme val="minor"/>
      </rPr>
      <t xml:space="preserve"> </t>
    </r>
    <r>
      <rPr>
        <b/>
        <u/>
        <sz val="12"/>
        <rFont val="Calibri"/>
        <family val="2"/>
        <scheme val="minor"/>
      </rPr>
      <t>Are Referenced From The Category Subexpenses Worksheet)</t>
    </r>
  </si>
  <si>
    <t>Total Communications Expenses</t>
  </si>
  <si>
    <t>Total Facilities Before Allocation</t>
  </si>
  <si>
    <t>Allocation Percentage</t>
  </si>
  <si>
    <t>Total Facilities Includable in BLS Costs</t>
  </si>
  <si>
    <t>Billings &amp; Collections:</t>
  </si>
  <si>
    <t xml:space="preserve">Billing Services </t>
  </si>
  <si>
    <t>Bad Debts</t>
  </si>
  <si>
    <t>Total Office Operations</t>
  </si>
  <si>
    <t>Total Office Operations Includable in BLS Costs</t>
  </si>
  <si>
    <t>Total Billings &amp; Collections Expenses</t>
  </si>
  <si>
    <t>Other Fees &amp; Expenses</t>
  </si>
  <si>
    <t>Audit/Compliance Reporting Fees (BLS Services Cost Calculation)</t>
  </si>
  <si>
    <r>
      <t xml:space="preserve">(Note: </t>
    </r>
    <r>
      <rPr>
        <b/>
        <u/>
        <sz val="12"/>
        <color rgb="FF92D050"/>
        <rFont val="Calibri"/>
        <family val="2"/>
        <scheme val="minor"/>
      </rPr>
      <t>Green</t>
    </r>
    <r>
      <rPr>
        <b/>
        <u/>
        <sz val="12"/>
        <color theme="1"/>
        <rFont val="Calibri"/>
        <family val="2"/>
        <scheme val="minor"/>
      </rPr>
      <t xml:space="preserve"> Highlighted Cells Are Protected and Should Not Be Adjusted)</t>
    </r>
  </si>
  <si>
    <r>
      <rPr>
        <sz val="11"/>
        <rFont val="Calibri"/>
        <family val="2"/>
        <scheme val="minor"/>
      </rPr>
      <t xml:space="preserve">Year </t>
    </r>
    <r>
      <rPr>
        <sz val="11"/>
        <color theme="1"/>
        <rFont val="Calibri"/>
        <family val="2"/>
        <scheme val="minor"/>
      </rPr>
      <t>Group 1</t>
    </r>
  </si>
  <si>
    <t>Year Group 2</t>
  </si>
  <si>
    <r>
      <rPr>
        <sz val="11"/>
        <rFont val="Calibri"/>
        <family val="2"/>
        <scheme val="minor"/>
      </rPr>
      <t xml:space="preserve">Year </t>
    </r>
    <r>
      <rPr>
        <sz val="11"/>
        <color theme="1"/>
        <rFont val="Calibri"/>
        <family val="2"/>
        <scheme val="minor"/>
      </rPr>
      <t>Group 3</t>
    </r>
    <r>
      <rPr>
        <sz val="11"/>
        <color theme="1"/>
        <rFont val="Calibri"/>
        <family val="2"/>
        <scheme val="minor"/>
      </rPr>
      <t/>
    </r>
  </si>
  <si>
    <t>Year Group 4</t>
  </si>
  <si>
    <r>
      <rPr>
        <sz val="11"/>
        <rFont val="Calibri"/>
        <family val="2"/>
        <scheme val="minor"/>
      </rPr>
      <t xml:space="preserve">Year </t>
    </r>
    <r>
      <rPr>
        <sz val="11"/>
        <color theme="1"/>
        <rFont val="Calibri"/>
        <family val="2"/>
        <scheme val="minor"/>
      </rPr>
      <t>Group 5</t>
    </r>
    <r>
      <rPr>
        <sz val="11"/>
        <color theme="1"/>
        <rFont val="Calibri"/>
        <family val="2"/>
        <scheme val="minor"/>
      </rPr>
      <t/>
    </r>
  </si>
  <si>
    <t>Year Group 6</t>
  </si>
  <si>
    <r>
      <rPr>
        <sz val="11"/>
        <rFont val="Calibri"/>
        <family val="2"/>
        <scheme val="minor"/>
      </rPr>
      <t xml:space="preserve">Year </t>
    </r>
    <r>
      <rPr>
        <sz val="11"/>
        <color theme="1"/>
        <rFont val="Calibri"/>
        <family val="2"/>
        <scheme val="minor"/>
      </rPr>
      <t>Group 7</t>
    </r>
    <r>
      <rPr>
        <sz val="11"/>
        <color theme="1"/>
        <rFont val="Calibri"/>
        <family val="2"/>
        <scheme val="minor"/>
      </rPr>
      <t/>
    </r>
  </si>
  <si>
    <t>Year Group 8</t>
  </si>
  <si>
    <r>
      <rPr>
        <sz val="11"/>
        <rFont val="Calibri"/>
        <family val="2"/>
        <scheme val="minor"/>
      </rPr>
      <t xml:space="preserve">Year </t>
    </r>
    <r>
      <rPr>
        <sz val="11"/>
        <color theme="1"/>
        <rFont val="Calibri"/>
        <family val="2"/>
        <scheme val="minor"/>
      </rPr>
      <t>Group 9</t>
    </r>
    <r>
      <rPr>
        <sz val="11"/>
        <color theme="1"/>
        <rFont val="Calibri"/>
        <family val="2"/>
        <scheme val="minor"/>
      </rPr>
      <t/>
    </r>
  </si>
  <si>
    <t>Year Group 10</t>
  </si>
  <si>
    <t>EMT Personnel</t>
  </si>
  <si>
    <t>Personnel Training &amp; Related Costs</t>
  </si>
  <si>
    <t>Vehicle Costs</t>
  </si>
  <si>
    <t>EMS Supplies</t>
  </si>
  <si>
    <t>Communications</t>
  </si>
  <si>
    <t>Office Operations</t>
  </si>
  <si>
    <t>Billings &amp; Collections</t>
  </si>
  <si>
    <t>Capital Equipment &amp; Facilities</t>
  </si>
  <si>
    <t>Rescue &amp; Support/First Responder Equipment Allocations</t>
  </si>
  <si>
    <t>Less:</t>
  </si>
  <si>
    <t>State Reimbursements</t>
  </si>
  <si>
    <t>County Reimbursements</t>
  </si>
  <si>
    <t>Over (Under) Reimbursement From Prior Fiscal Year</t>
  </si>
  <si>
    <t>Inflation Adjustment</t>
  </si>
  <si>
    <t>Total BLS Service Costs Before Reimbursements</t>
  </si>
  <si>
    <t>Net BLS Service Costs Before Prior Year Adjustment</t>
  </si>
  <si>
    <t>BLS Service Costs Before Inflation Adjustment</t>
  </si>
  <si>
    <t>BLS Service Costs Eligible For Insurance Reimbursement</t>
  </si>
  <si>
    <t>Estimated Fiscal 2015 Billable Runs</t>
  </si>
  <si>
    <t>Estimated Cost Per BLS Services Run</t>
  </si>
  <si>
    <r>
      <t>DELAWARE VOLUNTEER FIREFIGNTER'S ASSOCIATION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</t>
    </r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</si>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</sst>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0.0%"/>
    <numFmt numFmtId="165" formatCode="m/d/yy;@"/>
    <numFmt numFmtId="166" formatCode="#,##0.0_);[Red]\(#,##0.0\)"/>
    <numFmt numFmtId="167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6"/>
      <name val="Calibri"/>
      <family val="2"/>
      <scheme val="minor"/>
    </font>
    <font>
      <b/>
      <u/>
      <sz val="12"/>
      <color rgb="FF92D050"/>
      <name val="Calibri"/>
      <family val="2"/>
      <scheme val="minor"/>
    </font>
    <font>
      <b/>
      <u/>
      <sz val="12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1" fillId="0" borderId="0" xfId="0" applyFont="1" applyBorder="1"/>
    <xf numFmtId="0" fontId="0" fillId="0" borderId="2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2" borderId="0" xfId="0" applyFill="1"/>
    <xf numFmtId="0" fontId="2" fillId="2" borderId="0" xfId="0" applyFont="1" applyFill="1"/>
    <xf numFmtId="0" fontId="3" fillId="0" borderId="0" xfId="0" applyFont="1" applyAlignment="1">
      <alignment horizontal="center"/>
    </xf>
    <xf numFmtId="0" fontId="0" fillId="0" borderId="0" xfId="0" applyFill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Alignment="1"/>
    <xf numFmtId="164" fontId="1" fillId="2" borderId="4" xfId="0" applyNumberFormat="1" applyFont="1" applyFill="1" applyBorder="1"/>
    <xf numFmtId="38" fontId="0" fillId="0" borderId="0" xfId="0" applyNumberFormat="1"/>
    <xf numFmtId="0" fontId="1" fillId="0" borderId="1" xfId="0" applyFont="1" applyBorder="1" applyAlignment="1">
      <alignment horizont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38" fontId="0" fillId="0" borderId="0" xfId="0" applyNumberFormat="1" applyAlignment="1">
      <alignment horizontal="center"/>
    </xf>
    <xf numFmtId="6" fontId="0" fillId="0" borderId="0" xfId="0" applyNumberFormat="1"/>
    <xf numFmtId="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/>
    <xf numFmtId="0" fontId="0" fillId="0" borderId="0" xfId="0" applyFill="1" applyBorder="1"/>
    <xf numFmtId="38" fontId="0" fillId="0" borderId="0" xfId="0" applyNumberFormat="1" applyFill="1" applyBorder="1"/>
    <xf numFmtId="164" fontId="0" fillId="0" borderId="1" xfId="0" applyNumberFormat="1" applyBorder="1"/>
    <xf numFmtId="6" fontId="1" fillId="2" borderId="4" xfId="0" applyNumberFormat="1" applyFont="1" applyFill="1" applyBorder="1"/>
    <xf numFmtId="38" fontId="0" fillId="0" borderId="1" xfId="0" applyNumberFormat="1" applyBorder="1"/>
    <xf numFmtId="38" fontId="0" fillId="0" borderId="0" xfId="0" applyNumberFormat="1" applyBorder="1"/>
    <xf numFmtId="0" fontId="0" fillId="4" borderId="0" xfId="0" applyFill="1"/>
    <xf numFmtId="0" fontId="0" fillId="2" borderId="0" xfId="0" applyFill="1" applyBorder="1"/>
    <xf numFmtId="164" fontId="0" fillId="4" borderId="0" xfId="0" applyNumberFormat="1" applyFill="1" applyBorder="1"/>
    <xf numFmtId="38" fontId="0" fillId="4" borderId="0" xfId="0" applyNumberFormat="1" applyFill="1"/>
    <xf numFmtId="38" fontId="0" fillId="0" borderId="2" xfId="0" applyNumberFormat="1" applyBorder="1"/>
    <xf numFmtId="38" fontId="0" fillId="3" borderId="0" xfId="0" applyNumberFormat="1" applyFill="1"/>
    <xf numFmtId="38" fontId="0" fillId="2" borderId="2" xfId="0" applyNumberFormat="1" applyFill="1" applyBorder="1"/>
    <xf numFmtId="38" fontId="0" fillId="2" borderId="0" xfId="0" applyNumberFormat="1" applyFill="1" applyBorder="1"/>
    <xf numFmtId="38" fontId="0" fillId="0" borderId="5" xfId="0" applyNumberFormat="1" applyBorder="1"/>
    <xf numFmtId="38" fontId="1" fillId="2" borderId="4" xfId="0" applyNumberFormat="1" applyFont="1" applyFill="1" applyBorder="1"/>
    <xf numFmtId="38" fontId="0" fillId="2" borderId="5" xfId="0" applyNumberFormat="1" applyFill="1" applyBorder="1"/>
    <xf numFmtId="0" fontId="0" fillId="0" borderId="0" xfId="0" applyFont="1"/>
    <xf numFmtId="38" fontId="1" fillId="2" borderId="3" xfId="0" applyNumberFormat="1" applyFont="1" applyFill="1" applyBorder="1"/>
    <xf numFmtId="0" fontId="0" fillId="4" borderId="1" xfId="0" applyFill="1" applyBorder="1"/>
    <xf numFmtId="6" fontId="0" fillId="4" borderId="0" xfId="0" applyNumberFormat="1" applyFill="1"/>
    <xf numFmtId="166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6" fontId="0" fillId="4" borderId="0" xfId="0" applyNumberFormat="1" applyFill="1" applyAlignment="1">
      <alignment horizontal="center"/>
    </xf>
    <xf numFmtId="38" fontId="0" fillId="4" borderId="0" xfId="0" applyNumberFormat="1" applyFill="1" applyAlignment="1">
      <alignment horizontal="center"/>
    </xf>
    <xf numFmtId="6" fontId="0" fillId="4" borderId="0" xfId="0" applyNumberFormat="1" applyFill="1" applyProtection="1">
      <protection locked="0"/>
    </xf>
    <xf numFmtId="38" fontId="0" fillId="4" borderId="0" xfId="0" applyNumberFormat="1" applyFill="1" applyProtection="1"/>
    <xf numFmtId="0" fontId="0" fillId="4" borderId="0" xfId="0" applyFill="1" applyProtection="1"/>
    <xf numFmtId="38" fontId="0" fillId="0" borderId="0" xfId="0" applyNumberFormat="1" applyProtection="1">
      <protection locked="0"/>
    </xf>
    <xf numFmtId="38" fontId="0" fillId="0" borderId="0" xfId="0" applyNumberFormat="1" applyFill="1"/>
    <xf numFmtId="38" fontId="1" fillId="0" borderId="2" xfId="0" applyNumberFormat="1" applyFont="1" applyBorder="1"/>
    <xf numFmtId="38" fontId="1" fillId="0" borderId="2" xfId="0" applyNumberFormat="1" applyFont="1" applyFill="1" applyBorder="1"/>
    <xf numFmtId="38" fontId="0" fillId="0" borderId="2" xfId="0" applyNumberFormat="1" applyFont="1" applyFill="1" applyBorder="1"/>
    <xf numFmtId="10" fontId="0" fillId="0" borderId="1" xfId="0" applyNumberFormat="1" applyBorder="1"/>
    <xf numFmtId="0" fontId="2" fillId="0" borderId="0" xfId="0" applyFont="1" applyFill="1"/>
    <xf numFmtId="38" fontId="0" fillId="4" borderId="0" xfId="0" applyNumberForma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opLeftCell="A82" zoomScaleNormal="100" workbookViewId="0">
      <selection activeCell="I37" sqref="I37"/>
    </sheetView>
  </sheetViews>
  <sheetFormatPr defaultRowHeight="15" x14ac:dyDescent="0.25"/>
  <cols>
    <col min="1" max="1" width="2.7109375" style="7" customWidth="1"/>
    <col min="3" max="3" width="4.7109375" customWidth="1"/>
    <col min="4" max="9" width="9.7109375" customWidth="1"/>
    <col min="10" max="10" width="5.7109375" customWidth="1"/>
    <col min="11" max="11" width="12.7109375" customWidth="1"/>
    <col min="12" max="12" width="1.7109375" customWidth="1"/>
    <col min="13" max="13" width="12.7109375" customWidth="1"/>
    <col min="14" max="14" width="1.7109375" customWidth="1"/>
  </cols>
  <sheetData>
    <row r="1" spans="1:11" ht="15.75" x14ac:dyDescent="0.25">
      <c r="A1" s="69" t="s">
        <v>89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5.75" x14ac:dyDescent="0.25">
      <c r="A2" s="69" t="s">
        <v>75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15.75" x14ac:dyDescent="0.25">
      <c r="A3" s="69" t="s">
        <v>76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5.75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K5" s="7" t="s">
        <v>153</v>
      </c>
    </row>
    <row r="6" spans="1:11" x14ac:dyDescent="0.25">
      <c r="K6" s="14">
        <v>2014</v>
      </c>
    </row>
    <row r="7" spans="1:11" x14ac:dyDescent="0.25">
      <c r="A7" s="7">
        <v>1</v>
      </c>
      <c r="B7" s="67" t="s">
        <v>4</v>
      </c>
      <c r="C7" s="12"/>
      <c r="D7" s="12"/>
      <c r="E7" s="12"/>
      <c r="F7" s="12"/>
      <c r="G7" s="12"/>
      <c r="H7" s="12"/>
    </row>
    <row r="8" spans="1:11" x14ac:dyDescent="0.25">
      <c r="B8" s="8"/>
      <c r="C8" s="50" t="s">
        <v>243</v>
      </c>
      <c r="K8" s="28">
        <f>'BLS EXPENSES'!L15</f>
        <v>0</v>
      </c>
    </row>
    <row r="9" spans="1:11" x14ac:dyDescent="0.25">
      <c r="C9" s="50" t="s">
        <v>244</v>
      </c>
      <c r="K9" s="21">
        <f>'BLS EXPENSES'!L25</f>
        <v>0</v>
      </c>
    </row>
    <row r="10" spans="1:11" x14ac:dyDescent="0.25">
      <c r="C10" s="12"/>
      <c r="K10" s="21"/>
    </row>
    <row r="11" spans="1:11" x14ac:dyDescent="0.25">
      <c r="C11" s="12"/>
      <c r="E11" s="13" t="s">
        <v>99</v>
      </c>
      <c r="K11" s="63">
        <f>SUM(K8:K10)</f>
        <v>0</v>
      </c>
    </row>
    <row r="12" spans="1:11" x14ac:dyDescent="0.25">
      <c r="A12" s="7">
        <v>2</v>
      </c>
      <c r="B12" s="67" t="s">
        <v>5</v>
      </c>
      <c r="C12" s="12"/>
      <c r="D12" s="12"/>
      <c r="E12" s="12"/>
      <c r="F12" s="12"/>
      <c r="G12" s="12"/>
      <c r="H12" s="12"/>
      <c r="K12" s="21"/>
    </row>
    <row r="13" spans="1:11" x14ac:dyDescent="0.25">
      <c r="B13" s="8"/>
      <c r="C13" s="50" t="s">
        <v>245</v>
      </c>
      <c r="K13" s="21">
        <f>'BLS EXPENSES'!L37</f>
        <v>0</v>
      </c>
    </row>
    <row r="14" spans="1:11" x14ac:dyDescent="0.25">
      <c r="C14" s="50" t="s">
        <v>246</v>
      </c>
      <c r="K14" s="21">
        <f>'BLS EXPENSES'!L42</f>
        <v>0</v>
      </c>
    </row>
    <row r="15" spans="1:11" x14ac:dyDescent="0.25">
      <c r="C15" s="50" t="s">
        <v>247</v>
      </c>
      <c r="K15" s="21">
        <f>'BLS EXPENSES'!L47</f>
        <v>0</v>
      </c>
    </row>
    <row r="16" spans="1:11" x14ac:dyDescent="0.25">
      <c r="C16" s="12"/>
      <c r="K16" s="62"/>
    </row>
    <row r="17" spans="1:11" x14ac:dyDescent="0.25">
      <c r="C17" s="12"/>
      <c r="E17" s="5" t="s">
        <v>125</v>
      </c>
      <c r="K17" s="63">
        <f>SUM(K13:K16)</f>
        <v>0</v>
      </c>
    </row>
    <row r="18" spans="1:11" x14ac:dyDescent="0.25">
      <c r="A18" s="7">
        <v>3</v>
      </c>
      <c r="B18" s="67" t="s">
        <v>32</v>
      </c>
      <c r="C18" s="12"/>
      <c r="D18" s="12"/>
      <c r="E18" s="12"/>
      <c r="F18" s="12"/>
      <c r="G18" s="12"/>
      <c r="H18" s="12"/>
      <c r="K18" s="21"/>
    </row>
    <row r="19" spans="1:11" x14ac:dyDescent="0.25">
      <c r="B19" s="8"/>
      <c r="C19" s="50" t="s">
        <v>184</v>
      </c>
      <c r="K19" s="21">
        <f>'BLS EXPENSES'!L61</f>
        <v>0</v>
      </c>
    </row>
    <row r="20" spans="1:11" x14ac:dyDescent="0.25">
      <c r="B20" s="8"/>
      <c r="C20" s="50"/>
      <c r="K20" s="21"/>
    </row>
    <row r="21" spans="1:11" x14ac:dyDescent="0.25">
      <c r="B21" s="8"/>
      <c r="C21" s="50"/>
      <c r="E21" s="13" t="s">
        <v>138</v>
      </c>
      <c r="K21" s="43">
        <f>SUM(K19:K20)</f>
        <v>0</v>
      </c>
    </row>
    <row r="22" spans="1:11" x14ac:dyDescent="0.25">
      <c r="A22" s="7">
        <v>4</v>
      </c>
      <c r="B22" s="67" t="s">
        <v>47</v>
      </c>
      <c r="C22" s="12"/>
      <c r="D22" s="12"/>
      <c r="E22" s="12"/>
      <c r="F22" s="12"/>
      <c r="G22" s="12"/>
      <c r="H22" s="12"/>
      <c r="K22" s="21"/>
    </row>
    <row r="23" spans="1:11" x14ac:dyDescent="0.25">
      <c r="B23" s="8"/>
      <c r="C23" s="50" t="s">
        <v>248</v>
      </c>
      <c r="K23" s="21" t="s">
        <v>264</v>
      </c>
    </row>
    <row r="24" spans="1:11" x14ac:dyDescent="0.25">
      <c r="A24"/>
      <c r="B24" s="8"/>
      <c r="C24" s="50" t="s">
        <v>249</v>
      </c>
      <c r="E24" s="13"/>
      <c r="K24" s="34" t="s">
        <v>264</v>
      </c>
    </row>
    <row r="25" spans="1:11" x14ac:dyDescent="0.25">
      <c r="A25"/>
      <c r="B25" s="8"/>
      <c r="C25" s="50"/>
      <c r="E25" s="13"/>
      <c r="K25" s="34"/>
    </row>
    <row r="26" spans="1:11" x14ac:dyDescent="0.25">
      <c r="A26"/>
      <c r="E26" s="13" t="s">
        <v>154</v>
      </c>
      <c r="K26" s="65" t="s">
        <v>264</v>
      </c>
    </row>
    <row r="27" spans="1:11" x14ac:dyDescent="0.25">
      <c r="A27" s="7">
        <v>5</v>
      </c>
      <c r="B27" s="67" t="s">
        <v>86</v>
      </c>
      <c r="C27" s="67"/>
      <c r="D27" s="67"/>
      <c r="E27" s="67"/>
      <c r="F27" s="67"/>
      <c r="G27" s="67"/>
      <c r="H27" s="12"/>
      <c r="K27" s="21"/>
    </row>
    <row r="28" spans="1:11" x14ac:dyDescent="0.25">
      <c r="B28" s="8"/>
      <c r="C28" s="50" t="s">
        <v>250</v>
      </c>
      <c r="K28" s="21" t="s">
        <v>264</v>
      </c>
    </row>
    <row r="29" spans="1:11" x14ac:dyDescent="0.25">
      <c r="B29" s="8"/>
      <c r="C29" s="50"/>
      <c r="K29" s="21"/>
    </row>
    <row r="30" spans="1:11" x14ac:dyDescent="0.25">
      <c r="E30" s="13" t="s">
        <v>160</v>
      </c>
      <c r="K30" s="64" t="s">
        <v>264</v>
      </c>
    </row>
    <row r="31" spans="1:11" x14ac:dyDescent="0.25">
      <c r="A31" s="7">
        <v>6</v>
      </c>
      <c r="B31" s="67" t="s">
        <v>88</v>
      </c>
      <c r="C31" s="12"/>
      <c r="D31" s="12"/>
      <c r="E31" s="12"/>
      <c r="F31" s="12"/>
      <c r="G31" s="12"/>
      <c r="H31" s="12"/>
      <c r="I31" s="12"/>
      <c r="K31" s="21"/>
    </row>
    <row r="32" spans="1:11" x14ac:dyDescent="0.25">
      <c r="B32" s="8"/>
      <c r="C32" s="50" t="s">
        <v>251</v>
      </c>
      <c r="K32" s="21" t="s">
        <v>264</v>
      </c>
    </row>
    <row r="33" spans="1:11" x14ac:dyDescent="0.25">
      <c r="K33" s="21"/>
    </row>
    <row r="34" spans="1:11" x14ac:dyDescent="0.25">
      <c r="A34"/>
      <c r="E34" s="13" t="s">
        <v>162</v>
      </c>
      <c r="K34" s="64" t="s">
        <v>264</v>
      </c>
    </row>
    <row r="35" spans="1:11" x14ac:dyDescent="0.25">
      <c r="A35"/>
      <c r="K35" s="21"/>
    </row>
    <row r="36" spans="1:11" x14ac:dyDescent="0.25">
      <c r="D36" s="13" t="s">
        <v>257</v>
      </c>
      <c r="K36" s="21" t="s">
        <v>264</v>
      </c>
    </row>
    <row r="37" spans="1:11" x14ac:dyDescent="0.25">
      <c r="D37" s="8" t="s">
        <v>252</v>
      </c>
      <c r="E37" s="13" t="s">
        <v>253</v>
      </c>
      <c r="F37" s="13"/>
      <c r="K37" s="21" t="s">
        <v>264</v>
      </c>
    </row>
    <row r="38" spans="1:11" x14ac:dyDescent="0.25">
      <c r="D38" s="13"/>
      <c r="E38" s="13" t="s">
        <v>254</v>
      </c>
      <c r="F38" s="13"/>
      <c r="K38" s="21" t="s">
        <v>264</v>
      </c>
    </row>
    <row r="39" spans="1:11" x14ac:dyDescent="0.25">
      <c r="K39" s="37"/>
    </row>
    <row r="40" spans="1:11" x14ac:dyDescent="0.25">
      <c r="E40" s="13" t="s">
        <v>258</v>
      </c>
      <c r="K40" s="38" t="s">
        <v>264</v>
      </c>
    </row>
    <row r="41" spans="1:11" x14ac:dyDescent="0.25">
      <c r="K41" s="21"/>
    </row>
    <row r="42" spans="1:11" x14ac:dyDescent="0.25">
      <c r="E42" s="13" t="s">
        <v>255</v>
      </c>
      <c r="K42" s="37">
        <v>0</v>
      </c>
    </row>
    <row r="43" spans="1:11" x14ac:dyDescent="0.25">
      <c r="E43" s="13" t="s">
        <v>259</v>
      </c>
      <c r="K43" s="21" t="s">
        <v>265</v>
      </c>
    </row>
    <row r="45" spans="1:11" x14ac:dyDescent="0.25">
      <c r="E45" s="13" t="s">
        <v>256</v>
      </c>
      <c r="K45" s="66">
        <v>0.02</v>
      </c>
    </row>
    <row r="47" spans="1:11" x14ac:dyDescent="0.25">
      <c r="E47" s="13" t="s">
        <v>260</v>
      </c>
      <c r="K47" s="21" t="s">
        <v>265</v>
      </c>
    </row>
    <row r="49" spans="5:11" x14ac:dyDescent="0.25">
      <c r="E49" s="13" t="s">
        <v>261</v>
      </c>
      <c r="K49" s="37" t="s">
        <v>264</v>
      </c>
    </row>
    <row r="50" spans="5:11" ht="15.75" thickBot="1" x14ac:dyDescent="0.3"/>
    <row r="51" spans="5:11" ht="15.75" thickBot="1" x14ac:dyDescent="0.3">
      <c r="E51" s="13" t="s">
        <v>262</v>
      </c>
      <c r="K51" s="36" t="s">
        <v>264</v>
      </c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scale="92" orientation="portrait" horizontalDpi="300" verticalDpi="300" r:id="rId1"/>
  <headerFooter>
    <oddHeader>&amp;R&amp;"-,Bold"&amp;14&amp;UBETA TEST
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opLeftCell="A49" zoomScaleNormal="100" workbookViewId="0">
      <selection activeCell="L78" sqref="L78"/>
    </sheetView>
  </sheetViews>
  <sheetFormatPr defaultRowHeight="15" x14ac:dyDescent="0.25"/>
  <cols>
    <col min="1" max="1" width="2.7109375" style="7" customWidth="1"/>
    <col min="3" max="3" width="4.7109375" customWidth="1"/>
    <col min="4" max="11" width="9.7109375" customWidth="1"/>
    <col min="12" max="12" width="12.7109375" customWidth="1"/>
    <col min="13" max="13" width="1.7109375" customWidth="1"/>
    <col min="14" max="14" width="12.7109375" customWidth="1"/>
    <col min="15" max="15" width="1.7109375" customWidth="1"/>
  </cols>
  <sheetData>
    <row r="1" spans="1:12" ht="15.75" x14ac:dyDescent="0.25">
      <c r="A1" s="69" t="s">
        <v>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15.75" x14ac:dyDescent="0.25">
      <c r="A2" s="69" t="s">
        <v>75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5.75" x14ac:dyDescent="0.25">
      <c r="A3" s="69" t="s">
        <v>76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15.75" x14ac:dyDescent="0.25">
      <c r="A4" s="69" t="s">
        <v>219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x14ac:dyDescent="0.25">
      <c r="L5" s="7" t="s">
        <v>153</v>
      </c>
    </row>
    <row r="6" spans="1:12" x14ac:dyDescent="0.25">
      <c r="L6" s="14">
        <v>2015</v>
      </c>
    </row>
    <row r="7" spans="1:12" x14ac:dyDescent="0.25">
      <c r="A7" s="7">
        <v>1</v>
      </c>
      <c r="B7" s="10" t="s">
        <v>4</v>
      </c>
      <c r="C7" s="9"/>
      <c r="D7" s="9"/>
      <c r="E7" s="9"/>
      <c r="F7" s="9"/>
      <c r="G7" s="9"/>
    </row>
    <row r="8" spans="1:12" x14ac:dyDescent="0.25">
      <c r="B8" s="8" t="s">
        <v>77</v>
      </c>
      <c r="C8" s="1" t="s">
        <v>80</v>
      </c>
    </row>
    <row r="9" spans="1:12" x14ac:dyDescent="0.25">
      <c r="D9" t="s">
        <v>0</v>
      </c>
      <c r="L9" s="21"/>
    </row>
    <row r="10" spans="1:12" x14ac:dyDescent="0.25">
      <c r="C10" s="12"/>
      <c r="D10" t="s">
        <v>10</v>
      </c>
      <c r="L10" s="21"/>
    </row>
    <row r="11" spans="1:12" x14ac:dyDescent="0.25">
      <c r="C11" s="12"/>
      <c r="D11" t="s">
        <v>1</v>
      </c>
      <c r="L11" s="21"/>
    </row>
    <row r="12" spans="1:12" x14ac:dyDescent="0.25">
      <c r="C12" s="12"/>
      <c r="D12" t="s">
        <v>2</v>
      </c>
      <c r="L12" s="21"/>
    </row>
    <row r="13" spans="1:12" x14ac:dyDescent="0.25">
      <c r="C13" s="12"/>
      <c r="D13" t="s">
        <v>93</v>
      </c>
      <c r="L13" s="42" t="str">
        <f>'CATEGORY SUBEXPENSES'!L13</f>
        <v xml:space="preserve"> </v>
      </c>
    </row>
    <row r="14" spans="1:12" x14ac:dyDescent="0.25">
      <c r="C14" s="12"/>
      <c r="D14" t="s">
        <v>94</v>
      </c>
      <c r="L14" s="42">
        <f>'CATEGORY SUBEXPENSES'!L21</f>
        <v>0</v>
      </c>
    </row>
    <row r="15" spans="1:12" x14ac:dyDescent="0.25">
      <c r="C15" s="12"/>
      <c r="F15" s="17" t="s">
        <v>155</v>
      </c>
      <c r="L15" s="43">
        <f>SUM(L9:L14)</f>
        <v>0</v>
      </c>
    </row>
    <row r="16" spans="1:12" x14ac:dyDescent="0.25">
      <c r="L16" s="21"/>
    </row>
    <row r="17" spans="1:12" x14ac:dyDescent="0.25">
      <c r="A17"/>
      <c r="B17" s="8" t="s">
        <v>78</v>
      </c>
      <c r="C17" s="1" t="s">
        <v>81</v>
      </c>
      <c r="L17" s="21"/>
    </row>
    <row r="18" spans="1:12" x14ac:dyDescent="0.25">
      <c r="A18"/>
      <c r="D18" t="s">
        <v>22</v>
      </c>
      <c r="L18" s="21"/>
    </row>
    <row r="19" spans="1:12" x14ac:dyDescent="0.25">
      <c r="A19"/>
      <c r="D19" t="s">
        <v>23</v>
      </c>
      <c r="L19" s="21"/>
    </row>
    <row r="20" spans="1:12" x14ac:dyDescent="0.25">
      <c r="A20"/>
      <c r="D20" t="s">
        <v>18</v>
      </c>
      <c r="L20" s="21"/>
    </row>
    <row r="21" spans="1:12" x14ac:dyDescent="0.25">
      <c r="A21"/>
      <c r="D21" t="s">
        <v>16</v>
      </c>
      <c r="L21" s="21"/>
    </row>
    <row r="22" spans="1:12" x14ac:dyDescent="0.25">
      <c r="A22"/>
      <c r="D22" t="s">
        <v>15</v>
      </c>
      <c r="L22" s="21"/>
    </row>
    <row r="23" spans="1:12" x14ac:dyDescent="0.25">
      <c r="A23"/>
      <c r="D23" t="s">
        <v>97</v>
      </c>
      <c r="L23" s="42">
        <f>'CATEGORY SUBEXPENSES'!L27</f>
        <v>0</v>
      </c>
    </row>
    <row r="24" spans="1:12" x14ac:dyDescent="0.25">
      <c r="A24"/>
      <c r="D24" t="s">
        <v>98</v>
      </c>
      <c r="L24" s="42">
        <f>'CATEGORY SUBEXPENSES'!L34</f>
        <v>0</v>
      </c>
    </row>
    <row r="25" spans="1:12" ht="15.75" thickBot="1" x14ac:dyDescent="0.3">
      <c r="A25"/>
      <c r="C25" s="12"/>
      <c r="F25" s="17" t="s">
        <v>156</v>
      </c>
      <c r="L25" s="47">
        <f>SUM(L18:L24)</f>
        <v>0</v>
      </c>
    </row>
    <row r="26" spans="1:12" ht="15.75" thickBot="1" x14ac:dyDescent="0.3">
      <c r="A26"/>
      <c r="C26" s="12"/>
      <c r="E26" s="13" t="s">
        <v>99</v>
      </c>
      <c r="L26" s="48">
        <f>L15+L25</f>
        <v>0</v>
      </c>
    </row>
    <row r="27" spans="1:12" x14ac:dyDescent="0.25">
      <c r="A27"/>
      <c r="C27" s="12"/>
      <c r="L27" s="21"/>
    </row>
    <row r="28" spans="1:12" x14ac:dyDescent="0.25">
      <c r="A28" s="7">
        <v>2</v>
      </c>
      <c r="B28" s="10" t="s">
        <v>5</v>
      </c>
      <c r="C28" s="9"/>
      <c r="D28" s="9"/>
      <c r="E28" s="9"/>
      <c r="F28" s="9"/>
      <c r="G28" s="9"/>
      <c r="L28" s="21"/>
    </row>
    <row r="29" spans="1:12" x14ac:dyDescent="0.25">
      <c r="B29" s="8" t="s">
        <v>77</v>
      </c>
      <c r="C29" s="1" t="s">
        <v>82</v>
      </c>
      <c r="L29" s="21"/>
    </row>
    <row r="30" spans="1:12" x14ac:dyDescent="0.25">
      <c r="D30" t="s">
        <v>7</v>
      </c>
      <c r="L30" s="21"/>
    </row>
    <row r="31" spans="1:12" x14ac:dyDescent="0.25">
      <c r="D31" t="s">
        <v>8</v>
      </c>
      <c r="L31" s="21"/>
    </row>
    <row r="32" spans="1:12" x14ac:dyDescent="0.25">
      <c r="C32" s="12"/>
      <c r="D32" t="s">
        <v>106</v>
      </c>
      <c r="L32" s="44">
        <f>'CATEGORY SUBEXPENSES'!L46</f>
        <v>0</v>
      </c>
    </row>
    <row r="33" spans="1:12" x14ac:dyDescent="0.25">
      <c r="C33" s="12"/>
      <c r="D33" t="s">
        <v>27</v>
      </c>
      <c r="L33" s="21"/>
    </row>
    <row r="34" spans="1:12" x14ac:dyDescent="0.25">
      <c r="C34" s="12"/>
      <c r="D34" t="s">
        <v>20</v>
      </c>
      <c r="L34" s="21"/>
    </row>
    <row r="35" spans="1:12" x14ac:dyDescent="0.25">
      <c r="C35" s="12"/>
      <c r="D35" t="s">
        <v>9</v>
      </c>
      <c r="L35" s="21"/>
    </row>
    <row r="36" spans="1:12" x14ac:dyDescent="0.25">
      <c r="C36" s="12"/>
      <c r="D36" t="s">
        <v>110</v>
      </c>
      <c r="L36" s="44">
        <f>'CATEGORY SUBEXPENSES'!L52</f>
        <v>0</v>
      </c>
    </row>
    <row r="37" spans="1:12" x14ac:dyDescent="0.25">
      <c r="F37" s="17" t="s">
        <v>157</v>
      </c>
      <c r="L37" s="45">
        <f>SUM(L30:L36)</f>
        <v>0</v>
      </c>
    </row>
    <row r="38" spans="1:12" x14ac:dyDescent="0.25">
      <c r="A38"/>
      <c r="B38" s="8" t="s">
        <v>78</v>
      </c>
      <c r="C38" s="1" t="s">
        <v>83</v>
      </c>
      <c r="L38" s="21"/>
    </row>
    <row r="39" spans="1:12" x14ac:dyDescent="0.25">
      <c r="A39"/>
      <c r="C39" s="12"/>
      <c r="D39" t="s">
        <v>113</v>
      </c>
      <c r="L39" s="44">
        <f>'CATEGORY SUBEXPENSES'!L58</f>
        <v>0</v>
      </c>
    </row>
    <row r="40" spans="1:12" x14ac:dyDescent="0.25">
      <c r="A40"/>
      <c r="C40" s="12"/>
      <c r="D40" t="s">
        <v>28</v>
      </c>
      <c r="L40" s="21"/>
    </row>
    <row r="41" spans="1:12" x14ac:dyDescent="0.25">
      <c r="A41"/>
      <c r="C41" s="12"/>
      <c r="D41" t="s">
        <v>118</v>
      </c>
      <c r="L41" s="44">
        <f>'CATEGORY SUBEXPENSES'!L62</f>
        <v>0</v>
      </c>
    </row>
    <row r="42" spans="1:12" x14ac:dyDescent="0.25">
      <c r="A42"/>
      <c r="E42" s="5"/>
      <c r="F42" s="18" t="s">
        <v>158</v>
      </c>
      <c r="G42" s="5"/>
      <c r="H42" s="5"/>
      <c r="L42" s="45">
        <f>SUM(L39:L41)</f>
        <v>0</v>
      </c>
    </row>
    <row r="43" spans="1:12" x14ac:dyDescent="0.25">
      <c r="A43"/>
      <c r="B43" s="8" t="s">
        <v>78</v>
      </c>
      <c r="C43" s="1" t="s">
        <v>112</v>
      </c>
      <c r="L43" s="21"/>
    </row>
    <row r="44" spans="1:12" x14ac:dyDescent="0.25">
      <c r="A44"/>
      <c r="D44" t="s">
        <v>48</v>
      </c>
      <c r="L44" s="21"/>
    </row>
    <row r="45" spans="1:12" x14ac:dyDescent="0.25">
      <c r="D45" t="s">
        <v>67</v>
      </c>
      <c r="L45" s="42" t="s">
        <v>264</v>
      </c>
    </row>
    <row r="46" spans="1:12" x14ac:dyDescent="0.25">
      <c r="D46" t="s">
        <v>124</v>
      </c>
      <c r="L46" s="42" t="s">
        <v>264</v>
      </c>
    </row>
    <row r="47" spans="1:12" ht="15.75" thickBot="1" x14ac:dyDescent="0.3">
      <c r="F47" s="17" t="s">
        <v>220</v>
      </c>
      <c r="L47" s="49">
        <f>SUM(L44:L46)</f>
        <v>0</v>
      </c>
    </row>
    <row r="48" spans="1:12" ht="15.75" thickBot="1" x14ac:dyDescent="0.3">
      <c r="A48"/>
      <c r="E48" s="5" t="s">
        <v>125</v>
      </c>
      <c r="F48" s="5"/>
      <c r="G48" s="5"/>
      <c r="H48" s="5"/>
      <c r="L48" s="48">
        <f>L37+L42+L47</f>
        <v>0</v>
      </c>
    </row>
    <row r="49" spans="1:12" x14ac:dyDescent="0.25">
      <c r="L49" s="21"/>
    </row>
    <row r="50" spans="1:12" x14ac:dyDescent="0.25">
      <c r="A50" s="7">
        <v>3</v>
      </c>
      <c r="B50" s="10" t="s">
        <v>32</v>
      </c>
      <c r="C50" s="9"/>
      <c r="D50" s="9"/>
      <c r="E50" s="9"/>
      <c r="F50" s="9"/>
      <c r="G50" s="9"/>
      <c r="L50" s="21"/>
    </row>
    <row r="51" spans="1:12" x14ac:dyDescent="0.25">
      <c r="B51" s="8" t="s">
        <v>77</v>
      </c>
      <c r="C51" s="1" t="s">
        <v>84</v>
      </c>
      <c r="L51" s="21"/>
    </row>
    <row r="52" spans="1:12" x14ac:dyDescent="0.25">
      <c r="B52" s="8"/>
      <c r="C52" s="1"/>
      <c r="D52" t="s">
        <v>34</v>
      </c>
      <c r="L52" s="21" t="s">
        <v>264</v>
      </c>
    </row>
    <row r="53" spans="1:12" x14ac:dyDescent="0.25">
      <c r="B53" s="8"/>
      <c r="C53" s="1"/>
      <c r="D53" t="s">
        <v>127</v>
      </c>
      <c r="L53" s="42" t="str">
        <f>'CATEGORY SUBEXPENSES'!L88</f>
        <v xml:space="preserve"> </v>
      </c>
    </row>
    <row r="54" spans="1:12" x14ac:dyDescent="0.25">
      <c r="B54" s="8"/>
      <c r="C54" s="1"/>
      <c r="D54" t="s">
        <v>136</v>
      </c>
      <c r="L54" s="42" t="str">
        <f>'CATEGORY SUBEXPENSES'!L94</f>
        <v xml:space="preserve"> </v>
      </c>
    </row>
    <row r="55" spans="1:12" x14ac:dyDescent="0.25">
      <c r="B55" s="8"/>
      <c r="C55" s="1"/>
      <c r="D55" t="s">
        <v>137</v>
      </c>
      <c r="L55" s="42" t="str">
        <f>'CATEGORY SUBEXPENSES'!L105</f>
        <v xml:space="preserve"> </v>
      </c>
    </row>
    <row r="56" spans="1:12" x14ac:dyDescent="0.25">
      <c r="B56" s="8"/>
      <c r="C56" s="1"/>
      <c r="D56" t="s">
        <v>33</v>
      </c>
      <c r="L56" s="21"/>
    </row>
    <row r="57" spans="1:12" x14ac:dyDescent="0.25">
      <c r="D57" t="s">
        <v>131</v>
      </c>
      <c r="L57" s="21"/>
    </row>
    <row r="58" spans="1:12" x14ac:dyDescent="0.25">
      <c r="D58" t="s">
        <v>132</v>
      </c>
      <c r="L58" s="21"/>
    </row>
    <row r="59" spans="1:12" x14ac:dyDescent="0.25">
      <c r="E59" s="13" t="s">
        <v>221</v>
      </c>
      <c r="L59" s="46">
        <f>SUM(L52:L58)</f>
        <v>0</v>
      </c>
    </row>
    <row r="60" spans="1:12" ht="15.75" thickBot="1" x14ac:dyDescent="0.3">
      <c r="E60" s="13" t="s">
        <v>222</v>
      </c>
      <c r="L60" s="41">
        <f>'ALLOCATIONS &amp; DEPRECIATION'!F11</f>
        <v>0.13333333333333333</v>
      </c>
    </row>
    <row r="61" spans="1:12" ht="15.75" thickBot="1" x14ac:dyDescent="0.3">
      <c r="E61" s="13" t="s">
        <v>223</v>
      </c>
      <c r="L61" s="48">
        <f>L59*L60</f>
        <v>0</v>
      </c>
    </row>
    <row r="62" spans="1:12" x14ac:dyDescent="0.25">
      <c r="A62"/>
    </row>
    <row r="63" spans="1:12" x14ac:dyDescent="0.25">
      <c r="A63" s="7">
        <v>4</v>
      </c>
      <c r="B63" s="10" t="s">
        <v>47</v>
      </c>
      <c r="C63" s="9"/>
      <c r="D63" s="9"/>
      <c r="E63" s="9"/>
      <c r="F63" s="9"/>
      <c r="G63" s="9"/>
    </row>
    <row r="64" spans="1:12" x14ac:dyDescent="0.25">
      <c r="B64" s="8" t="s">
        <v>77</v>
      </c>
      <c r="C64" s="1" t="s">
        <v>85</v>
      </c>
    </row>
    <row r="65" spans="2:12" customFormat="1" x14ac:dyDescent="0.25">
      <c r="B65" s="8"/>
      <c r="C65" s="1"/>
      <c r="D65" t="s">
        <v>48</v>
      </c>
      <c r="L65" t="s">
        <v>264</v>
      </c>
    </row>
    <row r="66" spans="2:12" customFormat="1" x14ac:dyDescent="0.25">
      <c r="B66" s="8"/>
      <c r="C66" s="1"/>
      <c r="D66" t="s">
        <v>139</v>
      </c>
      <c r="L66" s="39" t="str">
        <f>'CATEGORY SUBEXPENSES'!L118</f>
        <v xml:space="preserve"> </v>
      </c>
    </row>
    <row r="67" spans="2:12" customFormat="1" x14ac:dyDescent="0.25">
      <c r="B67" s="8"/>
      <c r="C67" s="1"/>
      <c r="D67" t="s">
        <v>150</v>
      </c>
      <c r="L67" s="39" t="str">
        <f>'CATEGORY SUBEXPENSES'!L126</f>
        <v xml:space="preserve"> </v>
      </c>
    </row>
    <row r="68" spans="2:12" customFormat="1" x14ac:dyDescent="0.25">
      <c r="D68" t="s">
        <v>151</v>
      </c>
      <c r="L68" s="39" t="str">
        <f>'CATEGORY SUBEXPENSES'!L135</f>
        <v xml:space="preserve"> </v>
      </c>
    </row>
    <row r="69" spans="2:12" customFormat="1" x14ac:dyDescent="0.25">
      <c r="D69" t="s">
        <v>152</v>
      </c>
      <c r="L69" s="52" t="str">
        <f>'CATEGORY SUBEXPENSES'!L144</f>
        <v xml:space="preserve"> </v>
      </c>
    </row>
    <row r="70" spans="2:12" customFormat="1" x14ac:dyDescent="0.25">
      <c r="F70" s="17" t="s">
        <v>227</v>
      </c>
      <c r="L70" s="40" t="s">
        <v>264</v>
      </c>
    </row>
    <row r="71" spans="2:12" customFormat="1" x14ac:dyDescent="0.25">
      <c r="F71" s="17" t="s">
        <v>222</v>
      </c>
      <c r="L71" s="41">
        <f>'ALLOCATIONS &amp; DEPRECIATION'!F11</f>
        <v>0.13333333333333333</v>
      </c>
    </row>
    <row r="72" spans="2:12" customFormat="1" x14ac:dyDescent="0.25">
      <c r="F72" s="17" t="s">
        <v>228</v>
      </c>
      <c r="L72" s="45" t="e">
        <f>L70*L71</f>
        <v>#VALUE!</v>
      </c>
    </row>
    <row r="73" spans="2:12" customFormat="1" x14ac:dyDescent="0.25">
      <c r="B73" s="8" t="s">
        <v>78</v>
      </c>
      <c r="C73" s="1" t="s">
        <v>224</v>
      </c>
      <c r="E73" s="13"/>
      <c r="L73" s="33"/>
    </row>
    <row r="74" spans="2:12" customFormat="1" x14ac:dyDescent="0.25">
      <c r="D74" t="s">
        <v>225</v>
      </c>
      <c r="E74" s="13"/>
      <c r="L74" s="34" t="s">
        <v>264</v>
      </c>
    </row>
    <row r="75" spans="2:12" customFormat="1" x14ac:dyDescent="0.25">
      <c r="D75" t="s">
        <v>226</v>
      </c>
      <c r="E75" s="13"/>
      <c r="L75" s="34"/>
    </row>
    <row r="76" spans="2:12" customFormat="1" x14ac:dyDescent="0.25">
      <c r="D76" t="s">
        <v>53</v>
      </c>
      <c r="E76" s="13"/>
      <c r="L76" s="34"/>
    </row>
    <row r="77" spans="2:12" customFormat="1" x14ac:dyDescent="0.25">
      <c r="D77" t="s">
        <v>230</v>
      </c>
      <c r="E77" s="13"/>
      <c r="L77" s="34"/>
    </row>
    <row r="78" spans="2:12" customFormat="1" ht="15.75" thickBot="1" x14ac:dyDescent="0.3">
      <c r="E78" s="13"/>
      <c r="F78" s="17" t="s">
        <v>229</v>
      </c>
      <c r="L78" s="49" t="s">
        <v>264</v>
      </c>
    </row>
    <row r="79" spans="2:12" customFormat="1" ht="15.75" thickBot="1" x14ac:dyDescent="0.3">
      <c r="E79" s="13" t="s">
        <v>154</v>
      </c>
      <c r="L79" s="48" t="e">
        <f>L72+L78</f>
        <v>#VALUE!</v>
      </c>
    </row>
    <row r="80" spans="2:12" customFormat="1" x14ac:dyDescent="0.25">
      <c r="L80" s="21"/>
    </row>
    <row r="81" spans="1:12" x14ac:dyDescent="0.25">
      <c r="A81" s="7">
        <v>5</v>
      </c>
      <c r="B81" s="10" t="s">
        <v>86</v>
      </c>
      <c r="C81" s="10"/>
      <c r="D81" s="10"/>
      <c r="E81" s="10"/>
      <c r="F81" s="10"/>
      <c r="G81" s="10"/>
      <c r="L81" s="21"/>
    </row>
    <row r="82" spans="1:12" x14ac:dyDescent="0.25">
      <c r="B82" s="8" t="s">
        <v>77</v>
      </c>
      <c r="C82" s="1" t="s">
        <v>87</v>
      </c>
      <c r="L82" s="21"/>
    </row>
    <row r="83" spans="1:12" x14ac:dyDescent="0.25">
      <c r="D83" t="s">
        <v>74</v>
      </c>
      <c r="L83" s="42" t="str">
        <f>'CATEGORY SUBEXPENSES'!L149</f>
        <v xml:space="preserve"> </v>
      </c>
    </row>
    <row r="84" spans="1:12" x14ac:dyDescent="0.25">
      <c r="D84" t="s">
        <v>68</v>
      </c>
      <c r="L84" s="42" t="str">
        <f>'CATEGORY SUBEXPENSES'!L150</f>
        <v xml:space="preserve"> </v>
      </c>
    </row>
    <row r="85" spans="1:12" x14ac:dyDescent="0.25">
      <c r="D85" t="s">
        <v>69</v>
      </c>
      <c r="L85" s="42" t="str">
        <f>'CATEGORY SUBEXPENSES'!L151</f>
        <v xml:space="preserve"> </v>
      </c>
    </row>
    <row r="86" spans="1:12" x14ac:dyDescent="0.25">
      <c r="D86" t="s">
        <v>71</v>
      </c>
      <c r="L86" s="42" t="str">
        <f>'CATEGORY SUBEXPENSES'!L152</f>
        <v xml:space="preserve"> </v>
      </c>
    </row>
    <row r="87" spans="1:12" x14ac:dyDescent="0.25">
      <c r="D87" t="s">
        <v>201</v>
      </c>
      <c r="L87" s="42" t="str">
        <f>'CATEGORY SUBEXPENSES'!L153</f>
        <v xml:space="preserve">  </v>
      </c>
    </row>
    <row r="88" spans="1:12" x14ac:dyDescent="0.25">
      <c r="D88" t="s">
        <v>70</v>
      </c>
      <c r="L88" s="42" t="str">
        <f>'CATEGORY SUBEXPENSES'!L154</f>
        <v xml:space="preserve"> </v>
      </c>
    </row>
    <row r="89" spans="1:12" ht="15.75" thickBot="1" x14ac:dyDescent="0.3">
      <c r="E89" s="13" t="s">
        <v>160</v>
      </c>
      <c r="L89" s="51">
        <f>SUM(L83:L88)</f>
        <v>0</v>
      </c>
    </row>
    <row r="90" spans="1:12" ht="15.75" thickTop="1" x14ac:dyDescent="0.25">
      <c r="A90" s="7">
        <v>6</v>
      </c>
      <c r="B90" s="10" t="s">
        <v>88</v>
      </c>
      <c r="C90" s="9"/>
      <c r="D90" s="9"/>
      <c r="E90" s="9"/>
      <c r="F90" s="9"/>
      <c r="G90" s="9"/>
      <c r="L90" s="21"/>
    </row>
    <row r="91" spans="1:12" x14ac:dyDescent="0.25">
      <c r="B91" s="8" t="s">
        <v>77</v>
      </c>
      <c r="C91" s="1" t="s">
        <v>161</v>
      </c>
      <c r="L91" s="21"/>
    </row>
    <row r="92" spans="1:12" x14ac:dyDescent="0.25">
      <c r="D92" t="s">
        <v>72</v>
      </c>
      <c r="L92" s="21"/>
    </row>
    <row r="93" spans="1:12" x14ac:dyDescent="0.25">
      <c r="E93" t="s">
        <v>215</v>
      </c>
      <c r="L93" s="21">
        <f>'CATEGORY SUBEXPENSES'!L160</f>
        <v>50000</v>
      </c>
    </row>
    <row r="94" spans="1:12" x14ac:dyDescent="0.25">
      <c r="E94" t="s">
        <v>216</v>
      </c>
      <c r="L94" s="21">
        <f>'CATEGORY SUBEXPENSES'!L161</f>
        <v>0</v>
      </c>
    </row>
    <row r="95" spans="1:12" x14ac:dyDescent="0.25">
      <c r="D95" t="s">
        <v>214</v>
      </c>
      <c r="L95" s="21"/>
    </row>
    <row r="96" spans="1:12" x14ac:dyDescent="0.25">
      <c r="E96" t="s">
        <v>73</v>
      </c>
      <c r="L96" s="21">
        <f>'CATEGORY SUBEXPENSES'!L163</f>
        <v>4000</v>
      </c>
    </row>
    <row r="97" spans="5:12" customFormat="1" x14ac:dyDescent="0.25">
      <c r="E97" t="s">
        <v>216</v>
      </c>
      <c r="L97" s="21">
        <f>'CATEGORY SUBEXPENSES'!L164</f>
        <v>0</v>
      </c>
    </row>
    <row r="98" spans="5:12" customFormat="1" ht="15.75" thickBot="1" x14ac:dyDescent="0.3">
      <c r="E98" s="13" t="s">
        <v>162</v>
      </c>
      <c r="L98" s="51">
        <f>SUM(L93:L97)</f>
        <v>54000</v>
      </c>
    </row>
    <row r="99" spans="5:12" customFormat="1" ht="15.75" thickTop="1" x14ac:dyDescent="0.25"/>
  </sheetData>
  <mergeCells count="4">
    <mergeCell ref="A1:L1"/>
    <mergeCell ref="A2:L2"/>
    <mergeCell ref="A3:L3"/>
    <mergeCell ref="A4:L4"/>
  </mergeCells>
  <pageMargins left="0.7" right="0.7" top="0.75" bottom="0.75" header="0.3" footer="0.3"/>
  <pageSetup scale="71" orientation="portrait" horizontalDpi="300" verticalDpi="300" r:id="rId1"/>
  <headerFooter>
    <oddHeader>&amp;R&amp;P of &amp;N
&amp;"-,Bold"&amp;12&amp;U BETA &amp;11WORKING DRAFT
&amp;D</oddHeader>
  </headerFooter>
  <rowBreaks count="1" manualBreakCount="1">
    <brk id="49" max="12" man="1"/>
  </rowBreaks>
  <colBreaks count="1" manualBreakCount="1">
    <brk id="13" max="8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6"/>
  <sheetViews>
    <sheetView tabSelected="1" zoomScaleNormal="100" workbookViewId="0">
      <selection activeCell="L6" sqref="L6"/>
    </sheetView>
  </sheetViews>
  <sheetFormatPr defaultRowHeight="15" x14ac:dyDescent="0.25"/>
  <cols>
    <col min="1" max="1" width="2.7109375" style="7" customWidth="1"/>
    <col min="3" max="3" width="4.7109375" customWidth="1"/>
    <col min="4" max="4" width="5.7109375" customWidth="1"/>
    <col min="5" max="6" width="9.7109375" customWidth="1"/>
    <col min="7" max="11" width="10.7109375" customWidth="1"/>
    <col min="12" max="12" width="12.7109375" customWidth="1"/>
    <col min="13" max="13" width="1.7109375" customWidth="1"/>
  </cols>
  <sheetData>
    <row r="1" spans="1:12" ht="15.75" x14ac:dyDescent="0.25">
      <c r="A1" s="69" t="s">
        <v>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15.75" x14ac:dyDescent="0.25">
      <c r="A2" s="69" t="s">
        <v>75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5.75" x14ac:dyDescent="0.25">
      <c r="A3" s="69" t="s">
        <v>76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15.75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5" t="s">
        <v>100</v>
      </c>
    </row>
    <row r="6" spans="1:12" x14ac:dyDescent="0.25">
      <c r="L6" s="14" t="s">
        <v>264</v>
      </c>
    </row>
    <row r="7" spans="1:12" x14ac:dyDescent="0.25">
      <c r="A7" s="7">
        <v>1</v>
      </c>
      <c r="B7" s="10" t="s">
        <v>4</v>
      </c>
      <c r="C7" s="9"/>
      <c r="D7" s="9"/>
      <c r="E7" s="9"/>
      <c r="F7" s="9"/>
      <c r="G7" s="9"/>
    </row>
    <row r="8" spans="1:12" x14ac:dyDescent="0.25">
      <c r="B8" s="8" t="s">
        <v>77</v>
      </c>
      <c r="C8" s="1" t="s">
        <v>114</v>
      </c>
      <c r="L8" s="21"/>
    </row>
    <row r="9" spans="1:12" x14ac:dyDescent="0.25">
      <c r="D9" s="13" t="s">
        <v>90</v>
      </c>
      <c r="L9" s="21"/>
    </row>
    <row r="10" spans="1:12" x14ac:dyDescent="0.25">
      <c r="C10" s="12"/>
      <c r="E10" t="s">
        <v>11</v>
      </c>
      <c r="L10" s="21" t="s">
        <v>264</v>
      </c>
    </row>
    <row r="11" spans="1:12" x14ac:dyDescent="0.25">
      <c r="C11" s="12"/>
      <c r="E11" t="s">
        <v>91</v>
      </c>
      <c r="L11" s="21"/>
    </row>
    <row r="12" spans="1:12" x14ac:dyDescent="0.25">
      <c r="C12" s="12"/>
      <c r="E12" t="s">
        <v>159</v>
      </c>
      <c r="L12" s="21"/>
    </row>
    <row r="13" spans="1:12" ht="15.75" thickBot="1" x14ac:dyDescent="0.3">
      <c r="C13" s="12"/>
      <c r="G13" s="13" t="s">
        <v>103</v>
      </c>
      <c r="L13" s="51" t="s">
        <v>264</v>
      </c>
    </row>
    <row r="14" spans="1:12" ht="15.75" thickTop="1" x14ac:dyDescent="0.25">
      <c r="C14" s="12"/>
      <c r="D14" s="13" t="s">
        <v>92</v>
      </c>
    </row>
    <row r="15" spans="1:12" x14ac:dyDescent="0.25">
      <c r="C15" s="12"/>
      <c r="E15" t="s">
        <v>3</v>
      </c>
      <c r="L15" s="21"/>
    </row>
    <row r="16" spans="1:12" x14ac:dyDescent="0.25">
      <c r="C16" s="12"/>
      <c r="E16" t="s">
        <v>35</v>
      </c>
      <c r="L16" s="21" t="s">
        <v>264</v>
      </c>
    </row>
    <row r="17" spans="1:12" x14ac:dyDescent="0.25">
      <c r="C17" s="12"/>
      <c r="E17" t="s">
        <v>17</v>
      </c>
      <c r="L17" s="21"/>
    </row>
    <row r="18" spans="1:12" x14ac:dyDescent="0.25">
      <c r="E18" t="s">
        <v>30</v>
      </c>
      <c r="L18" s="21"/>
    </row>
    <row r="19" spans="1:12" x14ac:dyDescent="0.25">
      <c r="F19" s="2"/>
      <c r="G19" s="2"/>
      <c r="H19" s="2"/>
      <c r="I19" s="2"/>
      <c r="L19" s="21"/>
    </row>
    <row r="20" spans="1:12" x14ac:dyDescent="0.25">
      <c r="F20" s="3"/>
      <c r="G20" s="3"/>
      <c r="H20" s="3"/>
      <c r="I20" s="3"/>
      <c r="L20" s="21"/>
    </row>
    <row r="21" spans="1:12" ht="15.75" thickBot="1" x14ac:dyDescent="0.3">
      <c r="F21" s="5"/>
      <c r="G21" s="5" t="s">
        <v>102</v>
      </c>
      <c r="H21" s="5"/>
      <c r="I21" s="5"/>
      <c r="L21" s="51">
        <f>SUM(L15:L20)</f>
        <v>0</v>
      </c>
    </row>
    <row r="22" spans="1:12" ht="15.75" thickTop="1" x14ac:dyDescent="0.25"/>
    <row r="23" spans="1:12" x14ac:dyDescent="0.25">
      <c r="A23"/>
      <c r="B23" s="8" t="s">
        <v>78</v>
      </c>
      <c r="C23" s="1" t="s">
        <v>115</v>
      </c>
    </row>
    <row r="24" spans="1:12" x14ac:dyDescent="0.25">
      <c r="A24"/>
      <c r="D24" s="13" t="s">
        <v>95</v>
      </c>
      <c r="L24" s="21"/>
    </row>
    <row r="25" spans="1:12" x14ac:dyDescent="0.25">
      <c r="A25"/>
      <c r="C25" s="12"/>
      <c r="E25" t="s">
        <v>21</v>
      </c>
      <c r="L25" s="21" t="s">
        <v>264</v>
      </c>
    </row>
    <row r="26" spans="1:12" x14ac:dyDescent="0.25">
      <c r="A26"/>
      <c r="C26" s="12"/>
      <c r="E26" t="s">
        <v>14</v>
      </c>
      <c r="L26" s="21"/>
    </row>
    <row r="27" spans="1:12" ht="15.75" thickBot="1" x14ac:dyDescent="0.3">
      <c r="A27"/>
      <c r="C27" s="12"/>
      <c r="G27" s="13" t="s">
        <v>217</v>
      </c>
      <c r="L27" s="51">
        <f>SUM(L25:L26)</f>
        <v>0</v>
      </c>
    </row>
    <row r="28" spans="1:12" ht="15.75" thickTop="1" x14ac:dyDescent="0.25">
      <c r="A28"/>
      <c r="C28" s="12"/>
      <c r="D28" s="13" t="s">
        <v>96</v>
      </c>
      <c r="L28" s="21"/>
    </row>
    <row r="29" spans="1:12" x14ac:dyDescent="0.25">
      <c r="A29"/>
      <c r="C29" s="12"/>
      <c r="E29" t="s">
        <v>12</v>
      </c>
      <c r="L29" s="21" t="s">
        <v>264</v>
      </c>
    </row>
    <row r="30" spans="1:12" x14ac:dyDescent="0.25">
      <c r="A30"/>
      <c r="C30" s="12"/>
      <c r="E30" t="s">
        <v>19</v>
      </c>
      <c r="L30" s="21"/>
    </row>
    <row r="31" spans="1:12" x14ac:dyDescent="0.25">
      <c r="A31"/>
      <c r="C31" s="12"/>
      <c r="E31" t="s">
        <v>30</v>
      </c>
      <c r="L31" s="21"/>
    </row>
    <row r="32" spans="1:12" x14ac:dyDescent="0.25">
      <c r="A32"/>
      <c r="F32" s="2"/>
      <c r="G32" s="2"/>
      <c r="H32" s="2"/>
      <c r="I32" s="2"/>
      <c r="L32" s="21"/>
    </row>
    <row r="33" spans="1:12" x14ac:dyDescent="0.25">
      <c r="A33"/>
      <c r="F33" s="3"/>
      <c r="G33" s="3"/>
      <c r="H33" s="3"/>
      <c r="I33" s="3"/>
      <c r="L33" s="21"/>
    </row>
    <row r="34" spans="1:12" ht="15.75" thickBot="1" x14ac:dyDescent="0.3">
      <c r="A34"/>
      <c r="G34" s="13" t="s">
        <v>101</v>
      </c>
      <c r="L34" s="51">
        <f>SUM(L29:L33)</f>
        <v>0</v>
      </c>
    </row>
    <row r="35" spans="1:12" ht="15.75" thickTop="1" x14ac:dyDescent="0.25">
      <c r="A35"/>
      <c r="L35" s="21"/>
    </row>
    <row r="36" spans="1:12" x14ac:dyDescent="0.25">
      <c r="A36" s="7">
        <v>2</v>
      </c>
      <c r="B36" s="10" t="s">
        <v>5</v>
      </c>
      <c r="C36" s="9"/>
      <c r="D36" s="9"/>
      <c r="E36" s="9"/>
      <c r="F36" s="9"/>
      <c r="G36" s="9"/>
      <c r="L36" s="21"/>
    </row>
    <row r="37" spans="1:12" x14ac:dyDescent="0.25">
      <c r="B37" s="8" t="s">
        <v>77</v>
      </c>
      <c r="C37" s="1" t="s">
        <v>116</v>
      </c>
      <c r="L37" s="21"/>
    </row>
    <row r="38" spans="1:12" x14ac:dyDescent="0.25">
      <c r="D38" s="13" t="s">
        <v>104</v>
      </c>
      <c r="L38" s="21"/>
    </row>
    <row r="39" spans="1:12" x14ac:dyDescent="0.25">
      <c r="E39" t="s">
        <v>13</v>
      </c>
      <c r="L39" s="21" t="s">
        <v>264</v>
      </c>
    </row>
    <row r="40" spans="1:12" x14ac:dyDescent="0.25">
      <c r="C40" s="12"/>
      <c r="E40" t="s">
        <v>105</v>
      </c>
      <c r="L40" s="21"/>
    </row>
    <row r="41" spans="1:12" x14ac:dyDescent="0.25">
      <c r="C41" s="12"/>
      <c r="E41" t="s">
        <v>111</v>
      </c>
      <c r="L41" s="21"/>
    </row>
    <row r="42" spans="1:12" x14ac:dyDescent="0.25">
      <c r="C42" s="12"/>
      <c r="E42" t="s">
        <v>66</v>
      </c>
      <c r="L42" s="21"/>
    </row>
    <row r="43" spans="1:12" x14ac:dyDescent="0.25">
      <c r="C43" s="12"/>
      <c r="E43" t="s">
        <v>31</v>
      </c>
      <c r="L43" s="21"/>
    </row>
    <row r="44" spans="1:12" x14ac:dyDescent="0.25">
      <c r="C44" s="12"/>
      <c r="F44" s="2"/>
      <c r="G44" s="2"/>
      <c r="H44" s="2"/>
      <c r="L44" s="21"/>
    </row>
    <row r="45" spans="1:12" x14ac:dyDescent="0.25">
      <c r="C45" s="12"/>
      <c r="F45" s="3"/>
      <c r="G45" s="3"/>
      <c r="H45" s="3"/>
      <c r="L45" s="21"/>
    </row>
    <row r="46" spans="1:12" ht="15.75" thickBot="1" x14ac:dyDescent="0.3">
      <c r="C46" s="12"/>
      <c r="F46" s="5"/>
      <c r="G46" s="5" t="s">
        <v>108</v>
      </c>
      <c r="H46" s="5"/>
      <c r="L46" s="51">
        <f>SUM(L39:L45)</f>
        <v>0</v>
      </c>
    </row>
    <row r="47" spans="1:12" ht="15.75" thickTop="1" x14ac:dyDescent="0.25">
      <c r="D47" s="13" t="s">
        <v>107</v>
      </c>
      <c r="L47" s="21"/>
    </row>
    <row r="48" spans="1:12" x14ac:dyDescent="0.25">
      <c r="E48" t="s">
        <v>6</v>
      </c>
      <c r="L48" s="21" t="s">
        <v>264</v>
      </c>
    </row>
    <row r="49" spans="1:12" x14ac:dyDescent="0.25">
      <c r="E49" t="s">
        <v>31</v>
      </c>
      <c r="L49" s="21"/>
    </row>
    <row r="50" spans="1:12" x14ac:dyDescent="0.25">
      <c r="F50" s="2"/>
      <c r="G50" s="2"/>
      <c r="H50" s="2"/>
      <c r="I50" s="2"/>
      <c r="L50" s="21"/>
    </row>
    <row r="51" spans="1:12" x14ac:dyDescent="0.25">
      <c r="F51" s="3"/>
      <c r="G51" s="3"/>
      <c r="H51" s="3"/>
      <c r="I51" s="3"/>
      <c r="L51" s="21"/>
    </row>
    <row r="52" spans="1:12" ht="15.75" thickBot="1" x14ac:dyDescent="0.3">
      <c r="A52"/>
      <c r="G52" s="13" t="s">
        <v>109</v>
      </c>
      <c r="L52" s="51">
        <f>SUM(L48:L51)</f>
        <v>0</v>
      </c>
    </row>
    <row r="53" spans="1:12" ht="15.75" thickTop="1" x14ac:dyDescent="0.25">
      <c r="A53"/>
      <c r="B53" s="8" t="s">
        <v>78</v>
      </c>
      <c r="C53" s="1" t="s">
        <v>83</v>
      </c>
      <c r="L53" s="21"/>
    </row>
    <row r="54" spans="1:12" x14ac:dyDescent="0.25">
      <c r="A54"/>
      <c r="B54" s="8"/>
      <c r="C54" s="1"/>
      <c r="D54" s="13" t="s">
        <v>113</v>
      </c>
      <c r="L54" s="21"/>
    </row>
    <row r="55" spans="1:12" x14ac:dyDescent="0.25">
      <c r="A55"/>
      <c r="C55" s="12"/>
      <c r="E55" t="s">
        <v>24</v>
      </c>
      <c r="L55" s="21" t="s">
        <v>264</v>
      </c>
    </row>
    <row r="56" spans="1:12" x14ac:dyDescent="0.25">
      <c r="A56"/>
      <c r="C56" s="12"/>
      <c r="E56" t="s">
        <v>25</v>
      </c>
      <c r="L56" s="21"/>
    </row>
    <row r="57" spans="1:12" x14ac:dyDescent="0.25">
      <c r="A57"/>
      <c r="C57" s="12"/>
      <c r="E57" t="s">
        <v>26</v>
      </c>
      <c r="L57" s="21"/>
    </row>
    <row r="58" spans="1:12" ht="15.75" thickBot="1" x14ac:dyDescent="0.3">
      <c r="A58"/>
      <c r="C58" s="12"/>
      <c r="G58" s="13" t="s">
        <v>117</v>
      </c>
      <c r="L58" s="51">
        <f>SUM(L55:L57)</f>
        <v>0</v>
      </c>
    </row>
    <row r="59" spans="1:12" ht="15.75" thickTop="1" x14ac:dyDescent="0.25">
      <c r="A59"/>
      <c r="D59" s="13" t="s">
        <v>29</v>
      </c>
      <c r="L59" s="21"/>
    </row>
    <row r="60" spans="1:12" x14ac:dyDescent="0.25">
      <c r="A60"/>
      <c r="E60" s="2"/>
      <c r="F60" s="2"/>
      <c r="G60" s="2"/>
      <c r="H60" s="2"/>
      <c r="L60" s="21" t="s">
        <v>264</v>
      </c>
    </row>
    <row r="61" spans="1:12" x14ac:dyDescent="0.25">
      <c r="A61"/>
      <c r="E61" s="3"/>
      <c r="F61" s="3"/>
      <c r="G61" s="3"/>
      <c r="H61" s="3"/>
      <c r="L61" s="21"/>
    </row>
    <row r="62" spans="1:12" ht="15.75" thickBot="1" x14ac:dyDescent="0.3">
      <c r="A62"/>
      <c r="E62" s="5"/>
      <c r="F62" s="5"/>
      <c r="G62" s="5" t="s">
        <v>119</v>
      </c>
      <c r="H62" s="5"/>
      <c r="L62" s="51">
        <f>SUM(L60:L61)</f>
        <v>0</v>
      </c>
    </row>
    <row r="63" spans="1:12" ht="15.75" thickTop="1" x14ac:dyDescent="0.25">
      <c r="A63"/>
      <c r="B63" s="8" t="s">
        <v>79</v>
      </c>
      <c r="C63" s="1" t="s">
        <v>112</v>
      </c>
      <c r="L63" s="21"/>
    </row>
    <row r="64" spans="1:12" x14ac:dyDescent="0.25">
      <c r="A64"/>
      <c r="D64" s="13" t="s">
        <v>67</v>
      </c>
      <c r="L64" s="21"/>
    </row>
    <row r="65" spans="1:12" x14ac:dyDescent="0.25">
      <c r="A65"/>
      <c r="E65" t="s">
        <v>63</v>
      </c>
      <c r="L65" s="21" t="s">
        <v>264</v>
      </c>
    </row>
    <row r="66" spans="1:12" x14ac:dyDescent="0.25">
      <c r="E66" t="s">
        <v>62</v>
      </c>
      <c r="L66" s="21"/>
    </row>
    <row r="67" spans="1:12" x14ac:dyDescent="0.25">
      <c r="E67" t="s">
        <v>64</v>
      </c>
      <c r="L67" s="21"/>
    </row>
    <row r="68" spans="1:12" x14ac:dyDescent="0.25">
      <c r="E68" t="s">
        <v>120</v>
      </c>
      <c r="L68" s="21"/>
    </row>
    <row r="69" spans="1:12" ht="15.75" thickBot="1" x14ac:dyDescent="0.3">
      <c r="G69" s="13" t="s">
        <v>122</v>
      </c>
      <c r="L69" s="51">
        <f>SUM(L65:L68)</f>
        <v>0</v>
      </c>
    </row>
    <row r="70" spans="1:12" ht="15.75" thickTop="1" x14ac:dyDescent="0.25">
      <c r="D70" s="13" t="s">
        <v>121</v>
      </c>
      <c r="L70" s="21"/>
    </row>
    <row r="71" spans="1:12" x14ac:dyDescent="0.25">
      <c r="E71" t="s">
        <v>65</v>
      </c>
      <c r="L71" s="21" t="s">
        <v>264</v>
      </c>
    </row>
    <row r="72" spans="1:12" x14ac:dyDescent="0.25">
      <c r="E72" t="s">
        <v>126</v>
      </c>
      <c r="L72" s="21"/>
    </row>
    <row r="73" spans="1:12" x14ac:dyDescent="0.25">
      <c r="E73" t="s">
        <v>31</v>
      </c>
      <c r="L73" s="21"/>
    </row>
    <row r="74" spans="1:12" x14ac:dyDescent="0.25">
      <c r="E74" s="2"/>
      <c r="F74" s="2"/>
      <c r="G74" s="2"/>
      <c r="H74" s="2"/>
      <c r="L74" s="21"/>
    </row>
    <row r="75" spans="1:12" x14ac:dyDescent="0.25">
      <c r="E75" s="3"/>
      <c r="F75" s="3"/>
      <c r="G75" s="3"/>
      <c r="H75" s="3"/>
      <c r="L75" s="21"/>
    </row>
    <row r="76" spans="1:12" ht="15.75" thickBot="1" x14ac:dyDescent="0.3">
      <c r="G76" s="13" t="s">
        <v>123</v>
      </c>
      <c r="L76" s="51">
        <f>SUM(L71:L75)</f>
        <v>0</v>
      </c>
    </row>
    <row r="77" spans="1:12" ht="15.75" thickTop="1" x14ac:dyDescent="0.25">
      <c r="L77" s="21"/>
    </row>
    <row r="78" spans="1:12" x14ac:dyDescent="0.25">
      <c r="A78" s="7">
        <v>3</v>
      </c>
      <c r="B78" s="10" t="s">
        <v>32</v>
      </c>
      <c r="C78" s="9"/>
      <c r="D78" s="9"/>
      <c r="E78" s="9"/>
      <c r="F78" s="9"/>
      <c r="G78" s="9"/>
      <c r="L78" s="21"/>
    </row>
    <row r="79" spans="1:12" x14ac:dyDescent="0.25">
      <c r="B79" s="8" t="s">
        <v>77</v>
      </c>
      <c r="C79" s="1" t="s">
        <v>84</v>
      </c>
      <c r="L79" s="21"/>
    </row>
    <row r="80" spans="1:12" x14ac:dyDescent="0.25">
      <c r="B80" s="8"/>
      <c r="C80" s="1"/>
      <c r="D80" s="1" t="s">
        <v>39</v>
      </c>
      <c r="L80" s="21"/>
    </row>
    <row r="81" spans="2:12" x14ac:dyDescent="0.25">
      <c r="B81" s="8"/>
      <c r="C81" s="1"/>
      <c r="D81" s="1"/>
      <c r="E81" t="s">
        <v>40</v>
      </c>
      <c r="L81" s="21" t="s">
        <v>264</v>
      </c>
    </row>
    <row r="82" spans="2:12" x14ac:dyDescent="0.25">
      <c r="B82" s="8"/>
      <c r="C82" s="1"/>
      <c r="D82" s="1"/>
      <c r="E82" t="s">
        <v>43</v>
      </c>
      <c r="L82" s="21"/>
    </row>
    <row r="83" spans="2:12" x14ac:dyDescent="0.25">
      <c r="B83" s="8"/>
      <c r="C83" s="1"/>
      <c r="D83" s="1"/>
      <c r="E83" t="s">
        <v>41</v>
      </c>
      <c r="L83" s="21"/>
    </row>
    <row r="84" spans="2:12" x14ac:dyDescent="0.25">
      <c r="B84" s="8"/>
      <c r="C84" s="1"/>
      <c r="D84" s="1"/>
      <c r="E84" t="s">
        <v>42</v>
      </c>
      <c r="L84" s="21"/>
    </row>
    <row r="85" spans="2:12" x14ac:dyDescent="0.25">
      <c r="B85" s="8"/>
      <c r="C85" s="1"/>
      <c r="E85" t="s">
        <v>31</v>
      </c>
      <c r="F85" s="5"/>
      <c r="G85" s="5"/>
      <c r="H85" s="5"/>
      <c r="L85" s="21"/>
    </row>
    <row r="86" spans="2:12" x14ac:dyDescent="0.25">
      <c r="B86" s="8"/>
      <c r="C86" s="1"/>
      <c r="F86" s="2"/>
      <c r="G86" s="2"/>
      <c r="H86" s="2"/>
      <c r="I86" s="4"/>
      <c r="L86" s="21"/>
    </row>
    <row r="87" spans="2:12" x14ac:dyDescent="0.25">
      <c r="B87" s="8"/>
      <c r="C87" s="1"/>
      <c r="E87" s="5"/>
      <c r="F87" s="3"/>
      <c r="G87" s="3"/>
      <c r="H87" s="3"/>
      <c r="I87" s="6"/>
      <c r="L87" s="21"/>
    </row>
    <row r="88" spans="2:12" ht="15.75" thickBot="1" x14ac:dyDescent="0.3">
      <c r="B88" s="8"/>
      <c r="C88" s="1"/>
      <c r="E88" s="5"/>
      <c r="F88" s="5"/>
      <c r="G88" s="5" t="s">
        <v>128</v>
      </c>
      <c r="H88" s="5"/>
      <c r="I88" s="16"/>
      <c r="L88" s="51" t="s">
        <v>264</v>
      </c>
    </row>
    <row r="89" spans="2:12" ht="15.75" thickTop="1" x14ac:dyDescent="0.25">
      <c r="B89" s="8"/>
      <c r="C89" s="1"/>
      <c r="D89" s="1" t="s">
        <v>129</v>
      </c>
      <c r="E89" s="5"/>
      <c r="F89" s="5"/>
      <c r="G89" s="5"/>
      <c r="H89" s="5"/>
      <c r="I89" s="16"/>
      <c r="L89" s="21"/>
    </row>
    <row r="90" spans="2:12" x14ac:dyDescent="0.25">
      <c r="B90" s="8"/>
      <c r="C90" s="1"/>
      <c r="D90" s="1"/>
      <c r="E90" t="s">
        <v>36</v>
      </c>
      <c r="F90" s="5"/>
      <c r="G90" s="5"/>
      <c r="H90" s="5"/>
      <c r="I90" s="16"/>
      <c r="L90" s="21" t="s">
        <v>264</v>
      </c>
    </row>
    <row r="91" spans="2:12" x14ac:dyDescent="0.25">
      <c r="B91" s="8"/>
      <c r="C91" s="1"/>
      <c r="D91" s="1"/>
      <c r="E91" t="s">
        <v>37</v>
      </c>
      <c r="F91" s="5"/>
      <c r="G91" s="5"/>
      <c r="H91" s="5"/>
      <c r="I91" s="16"/>
      <c r="L91" s="21"/>
    </row>
    <row r="92" spans="2:12" x14ac:dyDescent="0.25">
      <c r="B92" s="8"/>
      <c r="C92" s="1"/>
      <c r="D92" s="1"/>
      <c r="E92" t="s">
        <v>38</v>
      </c>
      <c r="F92" s="5"/>
      <c r="G92" s="5"/>
      <c r="H92" s="5"/>
      <c r="I92" s="16"/>
      <c r="L92" s="21"/>
    </row>
    <row r="93" spans="2:12" x14ac:dyDescent="0.25">
      <c r="B93" s="8"/>
      <c r="C93" s="1"/>
      <c r="D93" s="1"/>
      <c r="E93" t="s">
        <v>130</v>
      </c>
      <c r="F93" s="5"/>
      <c r="G93" s="5"/>
      <c r="H93" s="5"/>
      <c r="I93" s="16"/>
      <c r="L93" s="21"/>
    </row>
    <row r="94" spans="2:12" ht="15.75" thickBot="1" x14ac:dyDescent="0.3">
      <c r="B94" s="8"/>
      <c r="C94" s="1"/>
      <c r="E94" s="5"/>
      <c r="F94" s="5"/>
      <c r="G94" s="5" t="s">
        <v>135</v>
      </c>
      <c r="H94" s="5"/>
      <c r="I94" s="16"/>
      <c r="L94" s="51" t="s">
        <v>264</v>
      </c>
    </row>
    <row r="95" spans="2:12" ht="15.75" thickTop="1" x14ac:dyDescent="0.25">
      <c r="D95" s="1" t="s">
        <v>133</v>
      </c>
      <c r="L95" s="21"/>
    </row>
    <row r="96" spans="2:12" x14ac:dyDescent="0.25">
      <c r="E96" t="s">
        <v>45</v>
      </c>
      <c r="L96" s="21"/>
    </row>
    <row r="97" spans="1:12" x14ac:dyDescent="0.25">
      <c r="F97" s="2"/>
      <c r="G97" s="2"/>
      <c r="H97" s="2"/>
      <c r="I97" s="2"/>
      <c r="L97" s="21" t="s">
        <v>264</v>
      </c>
    </row>
    <row r="98" spans="1:12" x14ac:dyDescent="0.25">
      <c r="F98" s="3"/>
      <c r="G98" s="3"/>
      <c r="H98" s="3"/>
      <c r="I98" s="3"/>
      <c r="L98" s="21"/>
    </row>
    <row r="99" spans="1:12" x14ac:dyDescent="0.25">
      <c r="E99" t="s">
        <v>44</v>
      </c>
      <c r="L99" s="21"/>
    </row>
    <row r="100" spans="1:12" x14ac:dyDescent="0.25">
      <c r="C100" s="12"/>
      <c r="F100" s="2"/>
      <c r="G100" s="2"/>
      <c r="H100" s="2"/>
      <c r="I100" s="2"/>
      <c r="L100" s="21"/>
    </row>
    <row r="101" spans="1:12" x14ac:dyDescent="0.25">
      <c r="C101" s="12"/>
      <c r="F101" s="3"/>
      <c r="G101" s="3"/>
      <c r="H101" s="3"/>
      <c r="I101" s="3"/>
      <c r="L101" s="21"/>
    </row>
    <row r="102" spans="1:12" x14ac:dyDescent="0.25">
      <c r="C102" s="12"/>
      <c r="E102" t="s">
        <v>46</v>
      </c>
      <c r="L102" s="21"/>
    </row>
    <row r="103" spans="1:12" x14ac:dyDescent="0.25">
      <c r="A103"/>
      <c r="F103" s="2"/>
      <c r="G103" s="2"/>
      <c r="H103" s="2"/>
      <c r="I103" s="2"/>
      <c r="L103" s="21"/>
    </row>
    <row r="104" spans="1:12" x14ac:dyDescent="0.25">
      <c r="A104"/>
      <c r="F104" s="3"/>
      <c r="G104" s="3"/>
      <c r="H104" s="3"/>
      <c r="I104" s="3"/>
      <c r="L104" s="21"/>
    </row>
    <row r="105" spans="1:12" ht="15.75" thickBot="1" x14ac:dyDescent="0.3">
      <c r="A105"/>
      <c r="G105" s="13" t="s">
        <v>134</v>
      </c>
      <c r="L105" s="51" t="s">
        <v>264</v>
      </c>
    </row>
    <row r="106" spans="1:12" ht="15.75" thickTop="1" x14ac:dyDescent="0.25">
      <c r="L106" s="21"/>
    </row>
    <row r="107" spans="1:12" x14ac:dyDescent="0.25">
      <c r="A107" s="7">
        <v>4</v>
      </c>
      <c r="B107" s="10" t="s">
        <v>47</v>
      </c>
      <c r="C107" s="9"/>
      <c r="D107" s="9"/>
      <c r="E107" s="9"/>
      <c r="F107" s="9"/>
      <c r="G107" s="9"/>
      <c r="L107" s="21"/>
    </row>
    <row r="108" spans="1:12" x14ac:dyDescent="0.25">
      <c r="B108" s="8" t="s">
        <v>77</v>
      </c>
      <c r="C108" s="1" t="s">
        <v>85</v>
      </c>
      <c r="L108" s="21"/>
    </row>
    <row r="109" spans="1:12" x14ac:dyDescent="0.25">
      <c r="B109" s="8"/>
      <c r="C109" s="1"/>
      <c r="D109" s="1" t="s">
        <v>140</v>
      </c>
      <c r="L109" s="21"/>
    </row>
    <row r="110" spans="1:12" x14ac:dyDescent="0.25">
      <c r="B110" s="8"/>
      <c r="C110" s="1"/>
      <c r="E110" t="s">
        <v>50</v>
      </c>
      <c r="L110" s="21" t="s">
        <v>264</v>
      </c>
    </row>
    <row r="111" spans="1:12" x14ac:dyDescent="0.25">
      <c r="B111" s="8"/>
      <c r="C111" s="1"/>
      <c r="E111" t="s">
        <v>61</v>
      </c>
      <c r="L111" s="21"/>
    </row>
    <row r="112" spans="1:12" x14ac:dyDescent="0.25">
      <c r="B112" s="8"/>
      <c r="C112" s="1"/>
      <c r="E112" t="s">
        <v>51</v>
      </c>
      <c r="L112" s="21"/>
    </row>
    <row r="113" spans="4:12" x14ac:dyDescent="0.25">
      <c r="E113" t="s">
        <v>54</v>
      </c>
      <c r="L113" s="21"/>
    </row>
    <row r="114" spans="4:12" x14ac:dyDescent="0.25">
      <c r="E114" t="s">
        <v>49</v>
      </c>
      <c r="L114" s="21"/>
    </row>
    <row r="115" spans="4:12" x14ac:dyDescent="0.25">
      <c r="E115" t="s">
        <v>31</v>
      </c>
      <c r="L115" s="21"/>
    </row>
    <row r="116" spans="4:12" x14ac:dyDescent="0.25">
      <c r="F116" s="2"/>
      <c r="G116" s="2"/>
      <c r="H116" s="2"/>
      <c r="I116" s="2"/>
      <c r="L116" s="21"/>
    </row>
    <row r="117" spans="4:12" x14ac:dyDescent="0.25">
      <c r="F117" s="3"/>
      <c r="G117" s="3"/>
      <c r="H117" s="3"/>
      <c r="I117" s="3"/>
      <c r="L117" s="21"/>
    </row>
    <row r="118" spans="4:12" ht="15.75" thickBot="1" x14ac:dyDescent="0.3">
      <c r="G118" s="13" t="s">
        <v>145</v>
      </c>
      <c r="L118" s="51" t="s">
        <v>264</v>
      </c>
    </row>
    <row r="119" spans="4:12" ht="15.75" thickTop="1" x14ac:dyDescent="0.25">
      <c r="D119" s="1" t="s">
        <v>141</v>
      </c>
      <c r="L119" s="21"/>
    </row>
    <row r="120" spans="4:12" x14ac:dyDescent="0.25">
      <c r="E120" t="s">
        <v>52</v>
      </c>
      <c r="L120" s="21" t="s">
        <v>264</v>
      </c>
    </row>
    <row r="121" spans="4:12" x14ac:dyDescent="0.25">
      <c r="E121" t="s">
        <v>231</v>
      </c>
      <c r="L121" s="21"/>
    </row>
    <row r="122" spans="4:12" x14ac:dyDescent="0.25">
      <c r="E122" t="s">
        <v>142</v>
      </c>
      <c r="L122" s="21"/>
    </row>
    <row r="123" spans="4:12" x14ac:dyDescent="0.25">
      <c r="E123" t="s">
        <v>58</v>
      </c>
      <c r="L123" s="21"/>
    </row>
    <row r="124" spans="4:12" x14ac:dyDescent="0.25">
      <c r="F124" s="2"/>
      <c r="G124" s="2"/>
      <c r="H124" s="2"/>
      <c r="I124" s="2"/>
      <c r="L124" s="21"/>
    </row>
    <row r="125" spans="4:12" x14ac:dyDescent="0.25">
      <c r="F125" s="3"/>
      <c r="G125" s="3"/>
      <c r="H125" s="3"/>
      <c r="I125" s="3"/>
      <c r="L125" s="21"/>
    </row>
    <row r="126" spans="4:12" ht="15.75" thickBot="1" x14ac:dyDescent="0.3">
      <c r="F126" s="5"/>
      <c r="G126" s="5" t="s">
        <v>144</v>
      </c>
      <c r="H126" s="5"/>
      <c r="I126" s="5"/>
      <c r="L126" s="51" t="s">
        <v>264</v>
      </c>
    </row>
    <row r="127" spans="4:12" ht="15.75" thickTop="1" x14ac:dyDescent="0.25">
      <c r="D127" s="1" t="s">
        <v>143</v>
      </c>
      <c r="L127" s="21"/>
    </row>
    <row r="128" spans="4:12" x14ac:dyDescent="0.25">
      <c r="E128" t="s">
        <v>55</v>
      </c>
      <c r="L128" s="21" t="s">
        <v>264</v>
      </c>
    </row>
    <row r="129" spans="1:12" x14ac:dyDescent="0.25">
      <c r="E129" t="s">
        <v>56</v>
      </c>
      <c r="L129" s="21"/>
    </row>
    <row r="130" spans="1:12" x14ac:dyDescent="0.25">
      <c r="A130"/>
      <c r="E130" t="s">
        <v>59</v>
      </c>
      <c r="L130" s="21"/>
    </row>
    <row r="131" spans="1:12" x14ac:dyDescent="0.25">
      <c r="A131"/>
      <c r="E131" t="s">
        <v>57</v>
      </c>
      <c r="L131" s="21"/>
    </row>
    <row r="132" spans="1:12" x14ac:dyDescent="0.25">
      <c r="A132"/>
      <c r="E132" t="s">
        <v>31</v>
      </c>
      <c r="L132" s="21"/>
    </row>
    <row r="133" spans="1:12" x14ac:dyDescent="0.25">
      <c r="A133"/>
      <c r="F133" s="2"/>
      <c r="G133" s="2"/>
      <c r="H133" s="2"/>
      <c r="I133" s="2"/>
      <c r="L133" s="21"/>
    </row>
    <row r="134" spans="1:12" x14ac:dyDescent="0.25">
      <c r="A134"/>
      <c r="F134" s="3"/>
      <c r="G134" s="3"/>
      <c r="H134" s="3"/>
      <c r="I134" s="3"/>
      <c r="L134" s="21"/>
    </row>
    <row r="135" spans="1:12" ht="15.75" thickBot="1" x14ac:dyDescent="0.3">
      <c r="A135"/>
      <c r="G135" s="13" t="s">
        <v>147</v>
      </c>
      <c r="L135" s="51" t="s">
        <v>264</v>
      </c>
    </row>
    <row r="136" spans="1:12" ht="15.75" thickTop="1" x14ac:dyDescent="0.25">
      <c r="A136"/>
      <c r="D136" s="1" t="s">
        <v>146</v>
      </c>
      <c r="L136" s="21"/>
    </row>
    <row r="137" spans="1:12" x14ac:dyDescent="0.25">
      <c r="A137"/>
      <c r="E137" t="s">
        <v>148</v>
      </c>
      <c r="L137" s="21" t="s">
        <v>264</v>
      </c>
    </row>
    <row r="138" spans="1:12" x14ac:dyDescent="0.25">
      <c r="A138"/>
      <c r="E138" t="s">
        <v>60</v>
      </c>
      <c r="L138" s="21"/>
    </row>
    <row r="139" spans="1:12" x14ac:dyDescent="0.25">
      <c r="A139"/>
      <c r="F139" s="2"/>
      <c r="G139" s="4"/>
      <c r="H139" s="4"/>
      <c r="I139" s="4"/>
      <c r="L139" s="21"/>
    </row>
    <row r="140" spans="1:12" x14ac:dyDescent="0.25">
      <c r="A140"/>
      <c r="F140" s="3"/>
      <c r="G140" s="3"/>
      <c r="H140" s="3"/>
      <c r="I140" s="3"/>
      <c r="L140" s="21"/>
    </row>
    <row r="141" spans="1:12" x14ac:dyDescent="0.25">
      <c r="A141"/>
      <c r="E141" t="s">
        <v>31</v>
      </c>
      <c r="L141" s="21"/>
    </row>
    <row r="142" spans="1:12" x14ac:dyDescent="0.25">
      <c r="A142"/>
      <c r="F142" s="2"/>
      <c r="G142" s="2"/>
      <c r="H142" s="2"/>
      <c r="I142" s="2"/>
      <c r="L142" s="21"/>
    </row>
    <row r="143" spans="1:12" x14ac:dyDescent="0.25">
      <c r="A143"/>
      <c r="F143" s="3"/>
      <c r="G143" s="3"/>
      <c r="H143" s="3"/>
      <c r="I143" s="3"/>
      <c r="L143" s="21"/>
    </row>
    <row r="144" spans="1:12" ht="15.75" thickBot="1" x14ac:dyDescent="0.3">
      <c r="A144"/>
      <c r="G144" s="13" t="s">
        <v>149</v>
      </c>
      <c r="L144" s="51" t="s">
        <v>264</v>
      </c>
    </row>
    <row r="145" spans="1:12" ht="15.75" thickTop="1" x14ac:dyDescent="0.25">
      <c r="A145"/>
      <c r="L145" s="21"/>
    </row>
    <row r="146" spans="1:12" x14ac:dyDescent="0.25">
      <c r="L146" s="21"/>
    </row>
    <row r="147" spans="1:12" x14ac:dyDescent="0.25">
      <c r="A147" s="7">
        <v>5</v>
      </c>
      <c r="B147" s="10" t="s">
        <v>86</v>
      </c>
      <c r="C147" s="10"/>
      <c r="D147" s="10"/>
      <c r="E147" s="10"/>
      <c r="F147" s="10"/>
      <c r="G147" s="10"/>
      <c r="L147" s="21"/>
    </row>
    <row r="148" spans="1:12" x14ac:dyDescent="0.25">
      <c r="B148" s="8" t="s">
        <v>77</v>
      </c>
      <c r="C148" s="1" t="s">
        <v>87</v>
      </c>
      <c r="L148" s="21"/>
    </row>
    <row r="149" spans="1:12" x14ac:dyDescent="0.25">
      <c r="D149" t="s">
        <v>74</v>
      </c>
      <c r="L149" s="21" t="s">
        <v>264</v>
      </c>
    </row>
    <row r="150" spans="1:12" x14ac:dyDescent="0.25">
      <c r="D150" t="s">
        <v>68</v>
      </c>
      <c r="L150" s="21" t="s">
        <v>264</v>
      </c>
    </row>
    <row r="151" spans="1:12" x14ac:dyDescent="0.25">
      <c r="D151" t="s">
        <v>69</v>
      </c>
      <c r="L151" s="21" t="s">
        <v>264</v>
      </c>
    </row>
    <row r="152" spans="1:12" x14ac:dyDescent="0.25">
      <c r="D152" t="s">
        <v>71</v>
      </c>
      <c r="L152" s="21" t="s">
        <v>264</v>
      </c>
    </row>
    <row r="153" spans="1:12" x14ac:dyDescent="0.25">
      <c r="D153" t="s">
        <v>201</v>
      </c>
      <c r="L153" s="21" t="s">
        <v>265</v>
      </c>
    </row>
    <row r="154" spans="1:12" x14ac:dyDescent="0.25">
      <c r="D154" t="s">
        <v>70</v>
      </c>
      <c r="L154" s="21" t="s">
        <v>264</v>
      </c>
    </row>
    <row r="155" spans="1:12" x14ac:dyDescent="0.25">
      <c r="L155" s="21"/>
    </row>
    <row r="156" spans="1:12" x14ac:dyDescent="0.25">
      <c r="L156" s="21"/>
    </row>
    <row r="157" spans="1:12" x14ac:dyDescent="0.25">
      <c r="A157" s="7">
        <v>6</v>
      </c>
      <c r="B157" s="10" t="s">
        <v>88</v>
      </c>
      <c r="C157" s="9"/>
      <c r="D157" s="9"/>
      <c r="E157" s="9"/>
      <c r="F157" s="9"/>
      <c r="G157" s="9"/>
      <c r="K157" s="14" t="s">
        <v>218</v>
      </c>
      <c r="L157" s="21"/>
    </row>
    <row r="158" spans="1:12" x14ac:dyDescent="0.25">
      <c r="B158" s="8" t="s">
        <v>77</v>
      </c>
      <c r="C158" s="1" t="s">
        <v>161</v>
      </c>
      <c r="L158" s="21"/>
    </row>
    <row r="159" spans="1:12" x14ac:dyDescent="0.25">
      <c r="D159" t="s">
        <v>72</v>
      </c>
      <c r="L159" s="21"/>
    </row>
    <row r="160" spans="1:12" x14ac:dyDescent="0.25">
      <c r="E160" t="s">
        <v>211</v>
      </c>
      <c r="L160" s="21">
        <v>50000</v>
      </c>
    </row>
    <row r="161" spans="4:12" x14ac:dyDescent="0.25">
      <c r="E161" t="s">
        <v>212</v>
      </c>
      <c r="K161" s="21">
        <v>0</v>
      </c>
      <c r="L161" s="21">
        <f>K161*0.4</f>
        <v>0</v>
      </c>
    </row>
    <row r="162" spans="4:12" x14ac:dyDescent="0.25">
      <c r="D162" t="s">
        <v>214</v>
      </c>
      <c r="K162" s="21"/>
      <c r="L162" s="21"/>
    </row>
    <row r="163" spans="4:12" x14ac:dyDescent="0.25">
      <c r="E163" t="s">
        <v>213</v>
      </c>
      <c r="K163" s="21"/>
      <c r="L163" s="21">
        <v>4000</v>
      </c>
    </row>
    <row r="164" spans="4:12" x14ac:dyDescent="0.25">
      <c r="E164" t="s">
        <v>212</v>
      </c>
      <c r="K164" s="21">
        <v>0</v>
      </c>
      <c r="L164" s="21">
        <f>K164*0.4</f>
        <v>0</v>
      </c>
    </row>
    <row r="165" spans="4:12" x14ac:dyDescent="0.25">
      <c r="L165" s="21"/>
    </row>
    <row r="166" spans="4:12" x14ac:dyDescent="0.25">
      <c r="L166" s="21"/>
    </row>
  </sheetData>
  <mergeCells count="3">
    <mergeCell ref="A1:L1"/>
    <mergeCell ref="A2:L2"/>
    <mergeCell ref="A3:L3"/>
  </mergeCells>
  <pageMargins left="0.7" right="0.7" top="0.75" bottom="0.75" header="0.3" footer="0.3"/>
  <pageSetup scale="79" orientation="portrait" horizontalDpi="300" verticalDpi="300" r:id="rId1"/>
  <headerFooter>
    <oddHeader>&amp;R&amp;P of &amp;N
&amp;"-,Bold"&amp;12&amp;UBETA WORKING DRAFT
&amp;D</oddHeader>
  </headerFooter>
  <rowBreaks count="2" manualBreakCount="2">
    <brk id="52" max="16383" man="1"/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opLeftCell="C76" zoomScaleNormal="100" workbookViewId="0">
      <selection activeCell="O52" sqref="O52"/>
    </sheetView>
  </sheetViews>
  <sheetFormatPr defaultRowHeight="15" x14ac:dyDescent="0.25"/>
  <cols>
    <col min="2" max="2" width="14.7109375" customWidth="1"/>
    <col min="3" max="6" width="12.7109375" customWidth="1"/>
    <col min="7" max="10" width="14.7109375" customWidth="1"/>
    <col min="11" max="11" width="12.7109375" customWidth="1"/>
    <col min="12" max="12" width="1.7109375" customWidth="1"/>
  </cols>
  <sheetData>
    <row r="1" spans="1:12" ht="15.75" x14ac:dyDescent="0.25">
      <c r="A1" s="69" t="s">
        <v>263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19"/>
    </row>
    <row r="2" spans="1:12" ht="15.75" x14ac:dyDescent="0.25">
      <c r="A2" s="69" t="s">
        <v>163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19"/>
    </row>
    <row r="3" spans="1:12" ht="15.75" x14ac:dyDescent="0.25">
      <c r="A3" s="69" t="s">
        <v>76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19"/>
    </row>
    <row r="4" spans="1:12" ht="15.75" x14ac:dyDescent="0.25">
      <c r="A4" s="69" t="s">
        <v>232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19"/>
    </row>
    <row r="6" spans="1:12" x14ac:dyDescent="0.25">
      <c r="B6" s="1" t="s">
        <v>164</v>
      </c>
    </row>
    <row r="7" spans="1:12" x14ac:dyDescent="0.25">
      <c r="C7" t="s">
        <v>166</v>
      </c>
      <c r="F7" s="21">
        <v>7500</v>
      </c>
    </row>
    <row r="8" spans="1:12" x14ac:dyDescent="0.25">
      <c r="F8" s="21"/>
    </row>
    <row r="9" spans="1:12" x14ac:dyDescent="0.25">
      <c r="C9" t="s">
        <v>167</v>
      </c>
      <c r="F9" s="21">
        <v>1000</v>
      </c>
    </row>
    <row r="10" spans="1:12" ht="15.75" thickBot="1" x14ac:dyDescent="0.3"/>
    <row r="11" spans="1:12" ht="15.75" thickBot="1" x14ac:dyDescent="0.3">
      <c r="C11" t="s">
        <v>165</v>
      </c>
      <c r="F11" s="20">
        <f>F9/F7</f>
        <v>0.13333333333333333</v>
      </c>
    </row>
    <row r="13" spans="1:12" x14ac:dyDescent="0.25">
      <c r="B13" s="1" t="s">
        <v>168</v>
      </c>
      <c r="C13" s="13"/>
      <c r="D13" s="13"/>
    </row>
    <row r="14" spans="1:12" x14ac:dyDescent="0.25">
      <c r="B14" s="70" t="s">
        <v>183</v>
      </c>
      <c r="C14" s="70"/>
      <c r="D14" s="13"/>
    </row>
    <row r="15" spans="1:12" ht="60" x14ac:dyDescent="0.25">
      <c r="C15" s="25" t="s">
        <v>180</v>
      </c>
      <c r="D15" s="22" t="s">
        <v>181</v>
      </c>
      <c r="E15" s="22" t="s">
        <v>175</v>
      </c>
      <c r="F15" s="22" t="s">
        <v>174</v>
      </c>
      <c r="G15" s="22" t="s">
        <v>176</v>
      </c>
      <c r="H15" s="25" t="s">
        <v>177</v>
      </c>
      <c r="I15" s="25" t="s">
        <v>178</v>
      </c>
      <c r="J15" s="25" t="s">
        <v>179</v>
      </c>
      <c r="K15" s="25" t="s">
        <v>182</v>
      </c>
    </row>
    <row r="16" spans="1:12" x14ac:dyDescent="0.25">
      <c r="B16" t="s">
        <v>169</v>
      </c>
      <c r="C16" s="28">
        <v>250000</v>
      </c>
      <c r="D16" s="58">
        <f>C16/5</f>
        <v>50000</v>
      </c>
      <c r="E16" s="24">
        <v>41275</v>
      </c>
      <c r="F16" s="24">
        <v>41639</v>
      </c>
      <c r="G16" s="54">
        <f>(F16-E16)/365</f>
        <v>0.99726027397260275</v>
      </c>
      <c r="H16" s="55">
        <v>5</v>
      </c>
      <c r="I16" s="54">
        <f>IF(G16&gt;H16,0,H16-G16)</f>
        <v>4.0027397260273974</v>
      </c>
      <c r="J16" s="54">
        <f>IF(I16&gt;1,1,I16)</f>
        <v>1</v>
      </c>
      <c r="K16" s="53">
        <f>D16*J16</f>
        <v>50000</v>
      </c>
    </row>
    <row r="17" spans="2:11" x14ac:dyDescent="0.25">
      <c r="B17" t="s">
        <v>170</v>
      </c>
      <c r="C17" s="61">
        <v>250000</v>
      </c>
      <c r="D17" s="59">
        <f>C17/5</f>
        <v>50000</v>
      </c>
      <c r="E17" s="24">
        <v>40909</v>
      </c>
      <c r="F17" s="24">
        <v>41639</v>
      </c>
      <c r="G17" s="54">
        <f t="shared" ref="G17:G20" si="0">(F17-E17)/365</f>
        <v>2</v>
      </c>
      <c r="H17" s="55">
        <v>5</v>
      </c>
      <c r="I17" s="54">
        <f t="shared" ref="I17:I20" si="1">IF(G17&gt;H17,0,H17-G17)</f>
        <v>3</v>
      </c>
      <c r="J17" s="54">
        <f t="shared" ref="J17:J20" si="2">IF(I17&gt;1,1,I17)</f>
        <v>1</v>
      </c>
      <c r="K17" s="42">
        <f t="shared" ref="K17:K20" si="3">D17*J17</f>
        <v>50000</v>
      </c>
    </row>
    <row r="18" spans="2:11" x14ac:dyDescent="0.25">
      <c r="B18" t="s">
        <v>171</v>
      </c>
      <c r="C18" s="21">
        <v>250000</v>
      </c>
      <c r="D18" s="59">
        <f t="shared" ref="D18:D20" si="4">C18/5</f>
        <v>50000</v>
      </c>
      <c r="E18" s="24">
        <v>40544</v>
      </c>
      <c r="F18" s="24">
        <v>41639</v>
      </c>
      <c r="G18" s="54">
        <f t="shared" si="0"/>
        <v>3</v>
      </c>
      <c r="H18" s="55">
        <v>5</v>
      </c>
      <c r="I18" s="54">
        <f t="shared" si="1"/>
        <v>2</v>
      </c>
      <c r="J18" s="54">
        <f t="shared" si="2"/>
        <v>1</v>
      </c>
      <c r="K18" s="42">
        <f t="shared" si="3"/>
        <v>50000</v>
      </c>
    </row>
    <row r="19" spans="2:11" x14ac:dyDescent="0.25">
      <c r="B19" t="s">
        <v>172</v>
      </c>
      <c r="C19" s="21">
        <v>250000</v>
      </c>
      <c r="D19" s="59">
        <f t="shared" si="4"/>
        <v>50000</v>
      </c>
      <c r="E19" s="24">
        <v>40179</v>
      </c>
      <c r="F19" s="24">
        <v>41639</v>
      </c>
      <c r="G19" s="54">
        <f t="shared" si="0"/>
        <v>4</v>
      </c>
      <c r="H19" s="55">
        <v>5</v>
      </c>
      <c r="I19" s="54">
        <f t="shared" si="1"/>
        <v>1</v>
      </c>
      <c r="J19" s="54">
        <f t="shared" si="2"/>
        <v>1</v>
      </c>
      <c r="K19" s="42">
        <f t="shared" si="3"/>
        <v>50000</v>
      </c>
    </row>
    <row r="20" spans="2:11" x14ac:dyDescent="0.25">
      <c r="B20" t="s">
        <v>173</v>
      </c>
      <c r="C20" s="21">
        <v>250000</v>
      </c>
      <c r="D20" s="59">
        <f t="shared" si="4"/>
        <v>50000</v>
      </c>
      <c r="E20" s="24">
        <v>39814</v>
      </c>
      <c r="F20" s="24">
        <v>41639</v>
      </c>
      <c r="G20" s="54">
        <f t="shared" si="0"/>
        <v>5</v>
      </c>
      <c r="H20" s="55">
        <v>5</v>
      </c>
      <c r="I20" s="54">
        <f t="shared" si="1"/>
        <v>0</v>
      </c>
      <c r="J20" s="54">
        <f t="shared" si="2"/>
        <v>0</v>
      </c>
      <c r="K20" s="42">
        <f t="shared" si="3"/>
        <v>0</v>
      </c>
    </row>
    <row r="21" spans="2:11" ht="15.75" thickBot="1" x14ac:dyDescent="0.3">
      <c r="D21" s="60"/>
      <c r="G21" s="39"/>
      <c r="H21" s="39"/>
      <c r="I21" s="39"/>
      <c r="J21" s="39"/>
      <c r="K21" s="39"/>
    </row>
    <row r="22" spans="2:11" ht="15.75" thickBot="1" x14ac:dyDescent="0.3">
      <c r="G22" s="13" t="s">
        <v>204</v>
      </c>
      <c r="K22" s="36">
        <f>SUM(K16:K21)</f>
        <v>200000</v>
      </c>
    </row>
    <row r="23" spans="2:11" x14ac:dyDescent="0.25">
      <c r="B23" s="70" t="s">
        <v>84</v>
      </c>
      <c r="C23" s="70"/>
      <c r="D23" s="2" t="s">
        <v>187</v>
      </c>
    </row>
    <row r="24" spans="2:11" x14ac:dyDescent="0.25">
      <c r="B24" t="s">
        <v>185</v>
      </c>
      <c r="C24" s="29">
        <v>1500000</v>
      </c>
      <c r="D24" s="56">
        <f>C24/40</f>
        <v>37500</v>
      </c>
      <c r="E24" s="31">
        <v>34881</v>
      </c>
      <c r="F24" s="32">
        <v>41639</v>
      </c>
      <c r="G24" s="54">
        <f t="shared" ref="G24:G25" si="5">(F24-E24)/365</f>
        <v>18.515068493150686</v>
      </c>
      <c r="H24" s="55">
        <v>40</v>
      </c>
      <c r="I24" s="54">
        <f>IF(G24&gt;H24,0,H24-G24)</f>
        <v>21.484931506849314</v>
      </c>
      <c r="J24" s="54">
        <f>IF(I24&gt;1,1,I24)</f>
        <v>1</v>
      </c>
      <c r="K24" s="53">
        <f>D24*J24</f>
        <v>37500</v>
      </c>
    </row>
    <row r="25" spans="2:11" x14ac:dyDescent="0.25">
      <c r="B25" t="s">
        <v>186</v>
      </c>
      <c r="C25" s="30">
        <v>500000</v>
      </c>
      <c r="D25" s="57">
        <f>C25/40</f>
        <v>12500</v>
      </c>
      <c r="E25" s="31">
        <v>36526</v>
      </c>
      <c r="F25" s="32">
        <v>41639</v>
      </c>
      <c r="G25" s="54">
        <f t="shared" si="5"/>
        <v>14.008219178082191</v>
      </c>
      <c r="H25" s="55">
        <v>40</v>
      </c>
      <c r="I25" s="54">
        <f>IF(G25&gt;H25,0,H25-G25)</f>
        <v>25.991780821917807</v>
      </c>
      <c r="J25" s="54">
        <f>IF(I25&gt;1,1,I25)</f>
        <v>1</v>
      </c>
      <c r="K25" s="42">
        <f t="shared" ref="K25" si="6">D25*J25</f>
        <v>12500</v>
      </c>
    </row>
    <row r="26" spans="2:11" x14ac:dyDescent="0.25">
      <c r="C26" s="26"/>
      <c r="D26" s="55"/>
      <c r="E26" s="26"/>
      <c r="G26" s="39"/>
      <c r="H26" s="39"/>
      <c r="I26" s="39"/>
      <c r="J26" s="39"/>
      <c r="K26" s="52"/>
    </row>
    <row r="27" spans="2:11" x14ac:dyDescent="0.25">
      <c r="G27" s="13" t="s">
        <v>189</v>
      </c>
      <c r="K27" s="34">
        <f>SUM(K24:K26)</f>
        <v>50000</v>
      </c>
    </row>
    <row r="28" spans="2:11" x14ac:dyDescent="0.25">
      <c r="G28" s="13" t="s">
        <v>188</v>
      </c>
      <c r="K28" s="35">
        <f>F11</f>
        <v>0.13333333333333333</v>
      </c>
    </row>
    <row r="29" spans="2:11" ht="15.75" thickBot="1" x14ac:dyDescent="0.3"/>
    <row r="30" spans="2:11" ht="15.75" thickBot="1" x14ac:dyDescent="0.3">
      <c r="G30" s="13" t="s">
        <v>194</v>
      </c>
      <c r="K30" s="36">
        <f>K27*K28</f>
        <v>6666.666666666667</v>
      </c>
    </row>
    <row r="31" spans="2:11" ht="30" x14ac:dyDescent="0.25">
      <c r="B31" s="70" t="s">
        <v>190</v>
      </c>
      <c r="C31" s="70"/>
      <c r="D31" s="2" t="s">
        <v>191</v>
      </c>
      <c r="E31" s="22" t="s">
        <v>192</v>
      </c>
    </row>
    <row r="32" spans="2:11" x14ac:dyDescent="0.25">
      <c r="B32" t="s">
        <v>233</v>
      </c>
      <c r="C32" s="29">
        <v>45000</v>
      </c>
      <c r="D32" s="56">
        <f>C32/15</f>
        <v>3000</v>
      </c>
      <c r="E32" s="24">
        <v>40179</v>
      </c>
      <c r="F32" s="24">
        <v>41639</v>
      </c>
      <c r="G32" s="54">
        <f>(F32-E32)/365</f>
        <v>4</v>
      </c>
      <c r="H32" s="55">
        <v>15</v>
      </c>
      <c r="I32" s="54">
        <f>IF(G32&gt;H32,0,H32-G32)</f>
        <v>11</v>
      </c>
      <c r="J32" s="54">
        <f>IF(I32&gt;1,1,I32)</f>
        <v>1</v>
      </c>
      <c r="K32" s="53">
        <f>D32*J32</f>
        <v>3000</v>
      </c>
    </row>
    <row r="33" spans="2:11" x14ac:dyDescent="0.25">
      <c r="B33" t="s">
        <v>234</v>
      </c>
      <c r="C33" s="27">
        <v>75000</v>
      </c>
      <c r="D33" s="57">
        <f>C33/15</f>
        <v>5000</v>
      </c>
      <c r="E33" s="24">
        <v>38353</v>
      </c>
      <c r="F33" s="24">
        <v>41639</v>
      </c>
      <c r="G33" s="54">
        <f t="shared" ref="G33:G41" si="7">(F33-E33)/365</f>
        <v>9.0027397260273965</v>
      </c>
      <c r="H33" s="55">
        <v>15</v>
      </c>
      <c r="I33" s="54">
        <f t="shared" ref="I33:I41" si="8">IF(G33&gt;H33,0,H33-G33)</f>
        <v>5.9972602739726035</v>
      </c>
      <c r="J33" s="54">
        <f t="shared" ref="J33:J41" si="9">IF(I33&gt;1,1,I33)</f>
        <v>1</v>
      </c>
      <c r="K33" s="42">
        <f>D33*J33</f>
        <v>5000</v>
      </c>
    </row>
    <row r="34" spans="2:11" x14ac:dyDescent="0.25">
      <c r="B34" t="s">
        <v>235</v>
      </c>
      <c r="C34" s="27">
        <v>105000</v>
      </c>
      <c r="D34" s="57">
        <f t="shared" ref="D34:D41" si="10">C34/15</f>
        <v>7000</v>
      </c>
      <c r="E34" s="24">
        <v>36161</v>
      </c>
      <c r="F34" s="24">
        <v>41639</v>
      </c>
      <c r="G34" s="54">
        <f t="shared" si="7"/>
        <v>15.008219178082191</v>
      </c>
      <c r="H34" s="55">
        <v>15</v>
      </c>
      <c r="I34" s="54">
        <f t="shared" si="8"/>
        <v>0</v>
      </c>
      <c r="J34" s="54">
        <f t="shared" si="9"/>
        <v>0</v>
      </c>
      <c r="K34" s="42">
        <f t="shared" ref="K34:K41" si="11">D34*J34</f>
        <v>0</v>
      </c>
    </row>
    <row r="35" spans="2:11" x14ac:dyDescent="0.25">
      <c r="B35" t="s">
        <v>236</v>
      </c>
      <c r="C35" s="27"/>
      <c r="D35" s="57">
        <f t="shared" si="10"/>
        <v>0</v>
      </c>
      <c r="E35" s="24"/>
      <c r="F35" s="24"/>
      <c r="G35" s="54">
        <f t="shared" si="7"/>
        <v>0</v>
      </c>
      <c r="H35" s="55">
        <v>15</v>
      </c>
      <c r="I35" s="54">
        <f t="shared" si="8"/>
        <v>15</v>
      </c>
      <c r="J35" s="54">
        <f t="shared" si="9"/>
        <v>1</v>
      </c>
      <c r="K35" s="42">
        <f t="shared" si="11"/>
        <v>0</v>
      </c>
    </row>
    <row r="36" spans="2:11" x14ac:dyDescent="0.25">
      <c r="B36" t="s">
        <v>237</v>
      </c>
      <c r="C36" s="27"/>
      <c r="D36" s="57">
        <f t="shared" si="10"/>
        <v>0</v>
      </c>
      <c r="E36" s="24"/>
      <c r="F36" s="24"/>
      <c r="G36" s="54">
        <f t="shared" si="7"/>
        <v>0</v>
      </c>
      <c r="H36" s="55">
        <v>15</v>
      </c>
      <c r="I36" s="54">
        <f t="shared" si="8"/>
        <v>15</v>
      </c>
      <c r="J36" s="54">
        <f t="shared" si="9"/>
        <v>1</v>
      </c>
      <c r="K36" s="42">
        <f t="shared" si="11"/>
        <v>0</v>
      </c>
    </row>
    <row r="37" spans="2:11" x14ac:dyDescent="0.25">
      <c r="B37" t="s">
        <v>238</v>
      </c>
      <c r="C37" s="27"/>
      <c r="D37" s="57">
        <f t="shared" si="10"/>
        <v>0</v>
      </c>
      <c r="E37" s="24"/>
      <c r="F37" s="24"/>
      <c r="G37" s="54">
        <f t="shared" si="7"/>
        <v>0</v>
      </c>
      <c r="H37" s="55">
        <v>15</v>
      </c>
      <c r="I37" s="54">
        <f t="shared" si="8"/>
        <v>15</v>
      </c>
      <c r="J37" s="54">
        <f t="shared" si="9"/>
        <v>1</v>
      </c>
      <c r="K37" s="42">
        <f t="shared" si="11"/>
        <v>0</v>
      </c>
    </row>
    <row r="38" spans="2:11" x14ac:dyDescent="0.25">
      <c r="B38" t="s">
        <v>239</v>
      </c>
      <c r="C38" s="27"/>
      <c r="D38" s="57">
        <f t="shared" si="10"/>
        <v>0</v>
      </c>
      <c r="E38" s="24"/>
      <c r="F38" s="24"/>
      <c r="G38" s="54">
        <f t="shared" si="7"/>
        <v>0</v>
      </c>
      <c r="H38" s="55">
        <v>15</v>
      </c>
      <c r="I38" s="54">
        <f t="shared" si="8"/>
        <v>15</v>
      </c>
      <c r="J38" s="54">
        <f t="shared" si="9"/>
        <v>1</v>
      </c>
      <c r="K38" s="42">
        <f t="shared" si="11"/>
        <v>0</v>
      </c>
    </row>
    <row r="39" spans="2:11" x14ac:dyDescent="0.25">
      <c r="B39" t="s">
        <v>240</v>
      </c>
      <c r="C39" s="27"/>
      <c r="D39" s="57">
        <f t="shared" si="10"/>
        <v>0</v>
      </c>
      <c r="E39" s="24"/>
      <c r="F39" s="24"/>
      <c r="G39" s="54">
        <f t="shared" si="7"/>
        <v>0</v>
      </c>
      <c r="H39" s="55">
        <v>15</v>
      </c>
      <c r="I39" s="54">
        <f t="shared" si="8"/>
        <v>15</v>
      </c>
      <c r="J39" s="54">
        <f t="shared" si="9"/>
        <v>1</v>
      </c>
      <c r="K39" s="42">
        <f t="shared" si="11"/>
        <v>0</v>
      </c>
    </row>
    <row r="40" spans="2:11" x14ac:dyDescent="0.25">
      <c r="B40" t="s">
        <v>241</v>
      </c>
      <c r="C40" s="27"/>
      <c r="D40" s="57">
        <f t="shared" si="10"/>
        <v>0</v>
      </c>
      <c r="E40" s="24"/>
      <c r="F40" s="24"/>
      <c r="G40" s="54">
        <f t="shared" si="7"/>
        <v>0</v>
      </c>
      <c r="H40" s="55">
        <v>15</v>
      </c>
      <c r="I40" s="54">
        <f t="shared" si="8"/>
        <v>15</v>
      </c>
      <c r="J40" s="54">
        <f t="shared" si="9"/>
        <v>1</v>
      </c>
      <c r="K40" s="42">
        <f t="shared" si="11"/>
        <v>0</v>
      </c>
    </row>
    <row r="41" spans="2:11" x14ac:dyDescent="0.25">
      <c r="B41" t="s">
        <v>242</v>
      </c>
      <c r="C41" s="27"/>
      <c r="D41" s="57">
        <f t="shared" si="10"/>
        <v>0</v>
      </c>
      <c r="E41" s="24"/>
      <c r="F41" s="24"/>
      <c r="G41" s="54">
        <f t="shared" si="7"/>
        <v>0</v>
      </c>
      <c r="H41" s="55">
        <v>15</v>
      </c>
      <c r="I41" s="54">
        <f t="shared" si="8"/>
        <v>15</v>
      </c>
      <c r="J41" s="54">
        <f t="shared" si="9"/>
        <v>1</v>
      </c>
      <c r="K41" s="42">
        <f t="shared" si="11"/>
        <v>0</v>
      </c>
    </row>
    <row r="42" spans="2:11" x14ac:dyDescent="0.25">
      <c r="D42" s="39"/>
      <c r="G42" s="39"/>
      <c r="H42" s="39"/>
      <c r="I42" s="39"/>
      <c r="J42" s="39"/>
      <c r="K42" s="52"/>
    </row>
    <row r="43" spans="2:11" x14ac:dyDescent="0.25">
      <c r="G43" s="13" t="s">
        <v>193</v>
      </c>
      <c r="K43" s="21">
        <f>SUM(K32:K42)</f>
        <v>8000</v>
      </c>
    </row>
    <row r="44" spans="2:11" x14ac:dyDescent="0.25">
      <c r="G44" s="13" t="s">
        <v>188</v>
      </c>
      <c r="K44" s="35">
        <f>F11</f>
        <v>0.13333333333333333</v>
      </c>
    </row>
    <row r="45" spans="2:11" ht="15.75" thickBot="1" x14ac:dyDescent="0.3"/>
    <row r="46" spans="2:11" ht="15.75" thickBot="1" x14ac:dyDescent="0.3">
      <c r="G46" s="13" t="s">
        <v>203</v>
      </c>
      <c r="K46" s="36">
        <f>K43*K44</f>
        <v>1066.6666666666667</v>
      </c>
    </row>
    <row r="48" spans="2:11" x14ac:dyDescent="0.25">
      <c r="B48" s="70" t="s">
        <v>195</v>
      </c>
      <c r="C48" s="70"/>
      <c r="D48" s="14" t="s">
        <v>196</v>
      </c>
    </row>
    <row r="49" spans="2:11" x14ac:dyDescent="0.25">
      <c r="B49" t="s">
        <v>233</v>
      </c>
      <c r="C49" s="29">
        <v>49000</v>
      </c>
      <c r="D49" s="56">
        <f>C49/7</f>
        <v>7000</v>
      </c>
      <c r="E49" s="23">
        <v>40909</v>
      </c>
      <c r="F49" s="23">
        <v>41639</v>
      </c>
      <c r="G49" s="54">
        <f>(F49-E49)/365</f>
        <v>2</v>
      </c>
      <c r="H49" s="55">
        <v>7</v>
      </c>
      <c r="I49" s="54">
        <f>IF(G49&gt;H49,0,H49-G49)</f>
        <v>5</v>
      </c>
      <c r="J49" s="54">
        <f>IF(I49&gt;1,1,I49)</f>
        <v>1</v>
      </c>
      <c r="K49" s="53">
        <f>D49*J49</f>
        <v>7000</v>
      </c>
    </row>
    <row r="50" spans="2:11" x14ac:dyDescent="0.25">
      <c r="B50" t="s">
        <v>234</v>
      </c>
      <c r="C50" s="27">
        <v>63000</v>
      </c>
      <c r="D50" s="57">
        <f>C50/7</f>
        <v>9000</v>
      </c>
      <c r="E50" s="23">
        <v>40544</v>
      </c>
      <c r="F50" s="23">
        <v>41639</v>
      </c>
      <c r="G50" s="54">
        <f t="shared" ref="G50:G55" si="12">(F50-E50)/365</f>
        <v>3</v>
      </c>
      <c r="H50" s="55">
        <v>7</v>
      </c>
      <c r="I50" s="54">
        <f t="shared" ref="I50:I55" si="13">IF(G50&gt;H50,0,H50-G50)</f>
        <v>4</v>
      </c>
      <c r="J50" s="54">
        <f t="shared" ref="J50:J55" si="14">IF(I50&gt;1,1,I50)</f>
        <v>1</v>
      </c>
      <c r="K50" s="42">
        <f t="shared" ref="K50:K55" si="15">D50*J50</f>
        <v>9000</v>
      </c>
    </row>
    <row r="51" spans="2:11" x14ac:dyDescent="0.25">
      <c r="B51" t="s">
        <v>235</v>
      </c>
      <c r="C51" s="27">
        <v>42000</v>
      </c>
      <c r="D51" s="57">
        <f t="shared" ref="D51:D55" si="16">C51/7</f>
        <v>6000</v>
      </c>
      <c r="E51" s="23">
        <v>39448</v>
      </c>
      <c r="F51" s="23">
        <v>41639</v>
      </c>
      <c r="G51" s="54">
        <f t="shared" si="12"/>
        <v>6.0027397260273974</v>
      </c>
      <c r="H51" s="55">
        <v>7</v>
      </c>
      <c r="I51" s="54">
        <f t="shared" si="13"/>
        <v>0.99726027397260264</v>
      </c>
      <c r="J51" s="54">
        <f t="shared" si="14"/>
        <v>0.99726027397260264</v>
      </c>
      <c r="K51" s="42">
        <f t="shared" si="15"/>
        <v>5983.5616438356155</v>
      </c>
    </row>
    <row r="52" spans="2:11" x14ac:dyDescent="0.25">
      <c r="B52" t="s">
        <v>236</v>
      </c>
      <c r="C52" s="27">
        <v>56000</v>
      </c>
      <c r="D52" s="57">
        <f t="shared" si="16"/>
        <v>8000</v>
      </c>
      <c r="E52" s="23">
        <v>38718</v>
      </c>
      <c r="F52" s="23">
        <v>41639</v>
      </c>
      <c r="G52" s="54">
        <f t="shared" si="12"/>
        <v>8.0027397260273965</v>
      </c>
      <c r="H52" s="55">
        <v>7</v>
      </c>
      <c r="I52" s="54">
        <f t="shared" si="13"/>
        <v>0</v>
      </c>
      <c r="J52" s="54">
        <f t="shared" si="14"/>
        <v>0</v>
      </c>
      <c r="K52" s="42">
        <f t="shared" si="15"/>
        <v>0</v>
      </c>
    </row>
    <row r="53" spans="2:11" x14ac:dyDescent="0.25">
      <c r="B53" t="s">
        <v>237</v>
      </c>
      <c r="C53" s="27"/>
      <c r="D53" s="57">
        <f t="shared" si="16"/>
        <v>0</v>
      </c>
      <c r="E53" s="23"/>
      <c r="F53" s="23"/>
      <c r="G53" s="54">
        <f t="shared" si="12"/>
        <v>0</v>
      </c>
      <c r="H53" s="55">
        <v>7</v>
      </c>
      <c r="I53" s="54">
        <f t="shared" si="13"/>
        <v>7</v>
      </c>
      <c r="J53" s="54">
        <f t="shared" si="14"/>
        <v>1</v>
      </c>
      <c r="K53" s="42">
        <f t="shared" si="15"/>
        <v>0</v>
      </c>
    </row>
    <row r="54" spans="2:11" x14ac:dyDescent="0.25">
      <c r="B54" t="s">
        <v>238</v>
      </c>
      <c r="C54" s="27"/>
      <c r="D54" s="57">
        <f t="shared" si="16"/>
        <v>0</v>
      </c>
      <c r="E54" s="23"/>
      <c r="F54" s="23"/>
      <c r="G54" s="54">
        <f t="shared" si="12"/>
        <v>0</v>
      </c>
      <c r="H54" s="55">
        <v>7</v>
      </c>
      <c r="I54" s="54">
        <f t="shared" si="13"/>
        <v>7</v>
      </c>
      <c r="J54" s="54">
        <f t="shared" si="14"/>
        <v>1</v>
      </c>
      <c r="K54" s="42">
        <f t="shared" si="15"/>
        <v>0</v>
      </c>
    </row>
    <row r="55" spans="2:11" x14ac:dyDescent="0.25">
      <c r="B55" t="s">
        <v>239</v>
      </c>
      <c r="C55" s="27"/>
      <c r="D55" s="57">
        <f t="shared" si="16"/>
        <v>0</v>
      </c>
      <c r="E55" s="23"/>
      <c r="F55" s="23"/>
      <c r="G55" s="54">
        <f t="shared" si="12"/>
        <v>0</v>
      </c>
      <c r="H55" s="55">
        <v>7</v>
      </c>
      <c r="I55" s="54">
        <f t="shared" si="13"/>
        <v>7</v>
      </c>
      <c r="J55" s="54">
        <f t="shared" si="14"/>
        <v>1</v>
      </c>
      <c r="K55" s="42">
        <f t="shared" si="15"/>
        <v>0</v>
      </c>
    </row>
    <row r="56" spans="2:11" x14ac:dyDescent="0.25">
      <c r="D56" s="39"/>
      <c r="G56" s="39"/>
      <c r="H56" s="39"/>
      <c r="I56" s="39"/>
      <c r="J56" s="39"/>
      <c r="K56" s="52"/>
    </row>
    <row r="57" spans="2:11" x14ac:dyDescent="0.25">
      <c r="G57" s="13" t="s">
        <v>197</v>
      </c>
      <c r="K57" s="21">
        <f>SUM(K49:K56)</f>
        <v>21983.561643835616</v>
      </c>
    </row>
    <row r="58" spans="2:11" x14ac:dyDescent="0.25">
      <c r="G58" s="13" t="s">
        <v>188</v>
      </c>
      <c r="K58" s="35">
        <f>F11</f>
        <v>0.13333333333333333</v>
      </c>
    </row>
    <row r="59" spans="2:11" ht="15.75" thickBot="1" x14ac:dyDescent="0.3"/>
    <row r="60" spans="2:11" ht="15.75" thickBot="1" x14ac:dyDescent="0.3">
      <c r="G60" s="13" t="s">
        <v>202</v>
      </c>
      <c r="K60" s="36">
        <f>K57*K58</f>
        <v>2931.1415525114153</v>
      </c>
    </row>
    <row r="61" spans="2:11" ht="15.75" customHeight="1" x14ac:dyDescent="0.25"/>
    <row r="62" spans="2:11" ht="32.25" customHeight="1" x14ac:dyDescent="0.25">
      <c r="B62" s="71" t="s">
        <v>198</v>
      </c>
      <c r="C62" s="71"/>
      <c r="D62" s="14" t="s">
        <v>199</v>
      </c>
    </row>
    <row r="63" spans="2:11" x14ac:dyDescent="0.25">
      <c r="B63" t="s">
        <v>233</v>
      </c>
      <c r="C63" s="29">
        <v>25000</v>
      </c>
      <c r="D63" s="56">
        <f>C63/5</f>
        <v>5000</v>
      </c>
      <c r="E63" s="23">
        <v>39814</v>
      </c>
      <c r="F63" s="23">
        <v>41639</v>
      </c>
      <c r="G63" s="54">
        <f>(F63-E63)/365</f>
        <v>5</v>
      </c>
      <c r="H63" s="55">
        <v>5</v>
      </c>
      <c r="I63" s="54">
        <f t="shared" ref="I63:I67" si="17">IF(G63&gt;H63,0,H63-G63)</f>
        <v>0</v>
      </c>
      <c r="J63" s="54">
        <f>IF(I63&gt;1,1,I63)</f>
        <v>0</v>
      </c>
      <c r="K63" s="53">
        <f>J63*D63</f>
        <v>0</v>
      </c>
    </row>
    <row r="64" spans="2:11" x14ac:dyDescent="0.25">
      <c r="B64" t="s">
        <v>234</v>
      </c>
      <c r="C64" s="27">
        <v>30000</v>
      </c>
      <c r="D64" s="57">
        <f>C64/5</f>
        <v>6000</v>
      </c>
      <c r="E64" s="23">
        <v>40179</v>
      </c>
      <c r="F64" s="23">
        <v>41639</v>
      </c>
      <c r="G64" s="54">
        <f t="shared" ref="G64:G67" si="18">(F64-E64)/365</f>
        <v>4</v>
      </c>
      <c r="H64" s="55">
        <v>5</v>
      </c>
      <c r="I64" s="54">
        <f t="shared" si="17"/>
        <v>1</v>
      </c>
      <c r="J64" s="54">
        <f t="shared" ref="J64:J67" si="19">IF(I64&gt;1,1,I64)</f>
        <v>1</v>
      </c>
      <c r="K64" s="42">
        <f>J64*D64</f>
        <v>6000</v>
      </c>
    </row>
    <row r="65" spans="2:11" x14ac:dyDescent="0.25">
      <c r="B65" t="s">
        <v>235</v>
      </c>
      <c r="C65" s="27">
        <v>20000</v>
      </c>
      <c r="D65" s="57">
        <f t="shared" ref="D65:D67" si="20">C65/5</f>
        <v>4000</v>
      </c>
      <c r="E65" s="23">
        <v>40544</v>
      </c>
      <c r="F65" s="23">
        <v>41639</v>
      </c>
      <c r="G65" s="54">
        <f t="shared" si="18"/>
        <v>3</v>
      </c>
      <c r="H65" s="55">
        <v>5</v>
      </c>
      <c r="I65" s="54">
        <f t="shared" si="17"/>
        <v>2</v>
      </c>
      <c r="J65" s="54">
        <f t="shared" si="19"/>
        <v>1</v>
      </c>
      <c r="K65" s="42">
        <f t="shared" ref="K65:K67" si="21">J65*D65</f>
        <v>4000</v>
      </c>
    </row>
    <row r="66" spans="2:11" x14ac:dyDescent="0.25">
      <c r="B66" t="s">
        <v>236</v>
      </c>
      <c r="C66" s="27">
        <v>15000</v>
      </c>
      <c r="D66" s="57">
        <f t="shared" si="20"/>
        <v>3000</v>
      </c>
      <c r="E66" s="23">
        <v>40909</v>
      </c>
      <c r="F66" s="23">
        <v>41639</v>
      </c>
      <c r="G66" s="54">
        <f t="shared" si="18"/>
        <v>2</v>
      </c>
      <c r="H66" s="55">
        <v>5</v>
      </c>
      <c r="I66" s="54">
        <f t="shared" si="17"/>
        <v>3</v>
      </c>
      <c r="J66" s="54">
        <f t="shared" si="19"/>
        <v>1</v>
      </c>
      <c r="K66" s="42">
        <f t="shared" si="21"/>
        <v>3000</v>
      </c>
    </row>
    <row r="67" spans="2:11" x14ac:dyDescent="0.25">
      <c r="B67" t="s">
        <v>237</v>
      </c>
      <c r="C67" s="27">
        <v>10000</v>
      </c>
      <c r="D67" s="57">
        <f t="shared" si="20"/>
        <v>2000</v>
      </c>
      <c r="E67" s="23">
        <v>41275</v>
      </c>
      <c r="F67" s="23">
        <v>41639</v>
      </c>
      <c r="G67" s="54">
        <f t="shared" si="18"/>
        <v>0.99726027397260275</v>
      </c>
      <c r="H67" s="55">
        <v>5</v>
      </c>
      <c r="I67" s="54">
        <f t="shared" si="17"/>
        <v>4.0027397260273974</v>
      </c>
      <c r="J67" s="54">
        <f t="shared" si="19"/>
        <v>1</v>
      </c>
      <c r="K67" s="68">
        <f t="shared" si="21"/>
        <v>2000</v>
      </c>
    </row>
    <row r="68" spans="2:11" x14ac:dyDescent="0.25">
      <c r="G68" s="39"/>
      <c r="H68" s="39"/>
      <c r="I68" s="39"/>
      <c r="J68" s="39"/>
      <c r="K68" s="52"/>
    </row>
    <row r="69" spans="2:11" x14ac:dyDescent="0.25">
      <c r="G69" s="13" t="s">
        <v>200</v>
      </c>
      <c r="K69" s="21">
        <f>SUM(K63:K68)</f>
        <v>15000</v>
      </c>
    </row>
    <row r="70" spans="2:11" x14ac:dyDescent="0.25">
      <c r="G70" s="13" t="s">
        <v>188</v>
      </c>
      <c r="K70" s="35">
        <f>F11</f>
        <v>0.13333333333333333</v>
      </c>
    </row>
    <row r="71" spans="2:11" ht="15.75" thickBot="1" x14ac:dyDescent="0.3"/>
    <row r="72" spans="2:11" ht="15.75" thickBot="1" x14ac:dyDescent="0.3">
      <c r="G72" s="13" t="s">
        <v>205</v>
      </c>
      <c r="K72" s="36">
        <f>K69*K70</f>
        <v>2000</v>
      </c>
    </row>
    <row r="74" spans="2:11" ht="31.5" customHeight="1" x14ac:dyDescent="0.25">
      <c r="B74" s="71" t="s">
        <v>70</v>
      </c>
      <c r="C74" s="71"/>
      <c r="D74" s="14" t="s">
        <v>208</v>
      </c>
    </row>
    <row r="75" spans="2:11" x14ac:dyDescent="0.25">
      <c r="B75" t="s">
        <v>206</v>
      </c>
      <c r="C75" s="29">
        <v>50000</v>
      </c>
      <c r="D75" s="56">
        <f>C75/25</f>
        <v>2000</v>
      </c>
      <c r="E75" s="23">
        <v>36526</v>
      </c>
      <c r="F75" s="23">
        <v>41639</v>
      </c>
      <c r="G75" s="54">
        <f>(F75-E75)/365</f>
        <v>14.008219178082191</v>
      </c>
      <c r="H75" s="55">
        <v>25</v>
      </c>
      <c r="I75" s="54">
        <f t="shared" ref="I75:I76" si="22">IF(G75&gt;H75,0,H75-G75)</f>
        <v>10.991780821917809</v>
      </c>
      <c r="J75" s="54">
        <f t="shared" ref="J75:J76" si="23">IF(I75&gt;1,1,I75)</f>
        <v>1</v>
      </c>
      <c r="K75" s="53">
        <f>J75*D75</f>
        <v>2000</v>
      </c>
    </row>
    <row r="76" spans="2:11" x14ac:dyDescent="0.25">
      <c r="B76" t="s">
        <v>207</v>
      </c>
      <c r="C76" s="27">
        <v>75000</v>
      </c>
      <c r="D76" s="57">
        <f>C76/25</f>
        <v>3000</v>
      </c>
      <c r="E76" s="23">
        <v>40360</v>
      </c>
      <c r="F76" s="23">
        <v>41639</v>
      </c>
      <c r="G76" s="54">
        <f>(F76-E76)/365</f>
        <v>3.504109589041096</v>
      </c>
      <c r="H76" s="55">
        <v>25</v>
      </c>
      <c r="I76" s="54">
        <f t="shared" si="22"/>
        <v>21.495890410958904</v>
      </c>
      <c r="J76" s="54">
        <f t="shared" si="23"/>
        <v>1</v>
      </c>
      <c r="K76" s="42">
        <f>J76*D76</f>
        <v>3000</v>
      </c>
    </row>
    <row r="77" spans="2:11" x14ac:dyDescent="0.25">
      <c r="D77" s="39"/>
      <c r="G77" s="39"/>
      <c r="H77" s="39"/>
      <c r="I77" s="39"/>
      <c r="J77" s="39"/>
      <c r="K77" s="52"/>
    </row>
    <row r="78" spans="2:11" x14ac:dyDescent="0.25">
      <c r="G78" s="13" t="s">
        <v>209</v>
      </c>
      <c r="K78" s="21">
        <f>SUM(K75:K77)</f>
        <v>5000</v>
      </c>
    </row>
    <row r="79" spans="2:11" x14ac:dyDescent="0.25">
      <c r="G79" s="13" t="s">
        <v>188</v>
      </c>
      <c r="K79" s="35">
        <f>F11</f>
        <v>0.13333333333333333</v>
      </c>
    </row>
    <row r="80" spans="2:11" ht="15.75" thickBot="1" x14ac:dyDescent="0.3"/>
    <row r="81" spans="7:11" ht="15.75" thickBot="1" x14ac:dyDescent="0.3">
      <c r="G81" s="13" t="s">
        <v>210</v>
      </c>
      <c r="K81" s="36">
        <f>K78*K79</f>
        <v>666.66666666666663</v>
      </c>
    </row>
  </sheetData>
  <mergeCells count="10">
    <mergeCell ref="B48:C48"/>
    <mergeCell ref="B62:C62"/>
    <mergeCell ref="B74:C74"/>
    <mergeCell ref="A1:K1"/>
    <mergeCell ref="A2:K2"/>
    <mergeCell ref="A3:K3"/>
    <mergeCell ref="A4:K4"/>
    <mergeCell ref="B14:C14"/>
    <mergeCell ref="B23:C23"/>
    <mergeCell ref="B31:C31"/>
  </mergeCells>
  <pageMargins left="0.7" right="0.7" top="0.75" bottom="0.75" header="0.3" footer="0.3"/>
  <pageSetup scale="64" orientation="landscape" horizontalDpi="300" verticalDpi="300" r:id="rId1"/>
  <headerFooter>
    <oddHeader>&amp;C&amp;P of &amp;N
&amp;"-,Bold"&amp;12&amp;UBETA WORKING DRAFT
&amp;D</oddHeader>
  </headerFooter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</vt:lpstr>
      <vt:lpstr>BLS EXPENSES</vt:lpstr>
      <vt:lpstr>CATEGORY SUBEXPENSES</vt:lpstr>
      <vt:lpstr>ALLOCATIONS &amp; DEPRECIATION</vt:lpstr>
      <vt:lpstr>Sheet2</vt:lpstr>
      <vt:lpstr>'BLS EXPENSES'!Print_Area</vt:lpstr>
      <vt:lpstr>'BLS EXPENSES'!Print_Titles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PCS1</dc:creator>
  <cp:lastModifiedBy>Warren Jones</cp:lastModifiedBy>
  <cp:lastPrinted>2015-03-19T01:42:06Z</cp:lastPrinted>
  <dcterms:created xsi:type="dcterms:W3CDTF">2015-03-02T21:51:54Z</dcterms:created>
  <dcterms:modified xsi:type="dcterms:W3CDTF">2015-09-09T20:01:43Z</dcterms:modified>
</cp:coreProperties>
</file>